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reativebc-my.sharepoint.com/personal/pklassen_creativebc_com/Documents/Desktop/Clean Energy stuff/"/>
    </mc:Choice>
  </mc:AlternateContent>
  <xr:revisionPtr revIDLastSave="35" documentId="8_{DCB30908-A237-4970-84BF-7993BB04CAB0}" xr6:coauthVersionLast="47" xr6:coauthVersionMax="47" xr10:uidLastSave="{3588E5ED-308E-48DC-932D-8F381392A2D2}"/>
  <bookViews>
    <workbookView xWindow="37215" yWindow="-1980" windowWidth="17280" windowHeight="13650" activeTab="1" xr2:uid="{78F5FBD2-232A-4E5E-BADF-79E9D7A1EC6F}"/>
  </bookViews>
  <sheets>
    <sheet name="Sheet1" sheetId="1" r:id="rId1"/>
    <sheet name="Sheet2" sheetId="2" r:id="rId2"/>
    <sheet name="Sheet3"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1" i="1" l="1"/>
  <c r="D21" i="1"/>
  <c r="D14" i="1"/>
  <c r="N15" i="2"/>
  <c r="N10" i="2"/>
  <c r="N22" i="2"/>
  <c r="D41" i="1"/>
  <c r="D18" i="1"/>
  <c r="N13" i="2"/>
  <c r="N14" i="2" s="1"/>
  <c r="N9" i="2"/>
  <c r="N23" i="2" l="1"/>
  <c r="N24" i="2" s="1"/>
  <c r="N25" i="2" s="1"/>
  <c r="D34" i="1"/>
  <c r="D42" i="1" s="1"/>
  <c r="D43" i="1" s="1"/>
  <c r="D44" i="1" s="1"/>
  <c r="D30" i="1"/>
  <c r="R12" i="1"/>
  <c r="R11" i="1"/>
  <c r="R10" i="1"/>
  <c r="R8" i="1"/>
  <c r="R7" i="1"/>
  <c r="R6" i="1"/>
  <c r="D12" i="1"/>
  <c r="D8" i="1"/>
  <c r="D9" i="1" s="1"/>
  <c r="D13" i="1" l="1"/>
  <c r="D19" i="1"/>
  <c r="D20" i="1" s="1"/>
  <c r="D35" i="1"/>
  <c r="D36" i="1" s="1"/>
</calcChain>
</file>

<file path=xl/sharedStrings.xml><?xml version="1.0" encoding="utf-8"?>
<sst xmlns="http://schemas.openxmlformats.org/spreadsheetml/2006/main" count="106" uniqueCount="49">
  <si>
    <t>Source: 2021 B.C. BEST PRACTICES METHODOLOGY FOR QUANTIFYING GREENHOUSE GAS EMISSIONS FOR PUBLIC SECTOR ORGANIZATIONS, LOCAL GOVERNMENTS, MODERN TREATY NATIONS AND COMMUNITY EMISSIONS</t>
  </si>
  <si>
    <t xml:space="preserve">Diesel Stationary Sources </t>
  </si>
  <si>
    <t>Scenarios from Info Sheet</t>
  </si>
  <si>
    <t>BC Calc</t>
  </si>
  <si>
    <t>Diesel Energy Conversion</t>
  </si>
  <si>
    <t>GJ/L</t>
  </si>
  <si>
    <t>Using the 400 Amps you referred to above, which is actually 400 A, 3 phase - aka 1200 Amp generator</t>
  </si>
  <si>
    <t>1200 Amp, T3 @ 15% (MIN / IDLE) = 10.41 L/Hr, 145.69L in 14 hrs, = 0.40 mtCO2e. </t>
  </si>
  <si>
    <t>t CO2e</t>
  </si>
  <si>
    <t>Diesel consumption per hour</t>
  </si>
  <si>
    <t>L/hr</t>
  </si>
  <si>
    <t>1200 Amp, T3, @ 30% = 16.23 L/Hr,  227.26 L in 14 hours = 0.62 mtCO2e</t>
  </si>
  <si>
    <t>GHG Emissions per hour (g)</t>
  </si>
  <si>
    <t>1200 Amp, T3, @ 60% = 27.89 L/Hr,  390.39 L in 14 hrs = 1.07 mtCO2e</t>
  </si>
  <si>
    <t>GHG Emissions per hour (t)</t>
  </si>
  <si>
    <t>t CO2/hr</t>
  </si>
  <si>
    <t>1500 Amp T3 @ 15% (MIN/ IDLE) = 12.31 L/Hr = 172.34 L in 14 hours  = 0.47 mtCO2e</t>
  </si>
  <si>
    <t>Daily hours</t>
  </si>
  <si>
    <t>hrs</t>
  </si>
  <si>
    <t>1500 Amp, T3 @ 30% = 19.67 L/Hr, 275,32 L in 14 hrs = 0.75 mtCO2e</t>
  </si>
  <si>
    <t>Diesel consumption per day</t>
  </si>
  <si>
    <t xml:space="preserve">L  </t>
  </si>
  <si>
    <t>1500 Amp, T3 @ 60% = 34.38 L/ Hr, 481.26 L in 14 hrs = 1.31 mtCO2e</t>
  </si>
  <si>
    <t>GHG Emissons / Day (g)</t>
  </si>
  <si>
    <t>How many filming days on site?</t>
  </si>
  <si>
    <t>Annual hours</t>
  </si>
  <si>
    <t>Annual Diesel Consumption</t>
  </si>
  <si>
    <t>Annual GHG Emissions (t)</t>
  </si>
  <si>
    <t>For site evaluations</t>
  </si>
  <si>
    <t>For Production Calculations</t>
  </si>
  <si>
    <t>How many filming days for total production?</t>
  </si>
  <si>
    <t>How many generators used on average?</t>
  </si>
  <si>
    <t>Total Generator use per production</t>
  </si>
  <si>
    <t>Total Diesel Consumption</t>
  </si>
  <si>
    <t>Total GHG Emissions (t)</t>
  </si>
  <si>
    <t>Site Evaluation Conversions</t>
  </si>
  <si>
    <t>Site Evaluation Calculator</t>
  </si>
  <si>
    <t xml:space="preserve">  The Consumption Calculator </t>
  </si>
  <si>
    <r>
      <rPr>
        <u/>
        <sz val="14.5"/>
        <color theme="1"/>
        <rFont val="Arial"/>
        <family val="2"/>
      </rPr>
      <t xml:space="preserve">
</t>
    </r>
    <r>
      <rPr>
        <sz val="14.5"/>
        <color theme="1"/>
        <rFont val="Arial"/>
        <family val="2"/>
      </rPr>
      <t xml:space="preserve">Calculating the potential benefits for installing a film specific power kiosk can be daunting. There are hundreds of variables on a film set that effect the amount of power being used and estimating how much is being consumed can be complicated. 
One area where consumption of fuel can be relatively the same is the amount used at the off-site parking areas used to house large trucks referred to by industry as “circus” or “basecamp”. Large tractor trailers and trucks are used to provide temporary indoor space for hair &amp; makeup, holding cast, storing equipment, feeding crew, etc. 
A basecamp on average consumes (300Amps, 100Amp per phase) and peak demand is around (420 Amps/ 140 Amps per phase) These variables can change depending like the weather…Literally. In the summer or winter, if heat or air conditioning is required, the peak demands can become quite a bit higher.
If a municipality or property owner can supply a 3-phase 120/208 volt 100-400 amp grid tie-in, that is enough power to replace at least one Tier 3 - 1200 amp or 400 amp equivalent diesel generator.
 To be able to estimate approximate consumption of fuel at any given location, we are making the following assumptions:
1. A circus unit is generally run for at least 14 hours a day. They start up least 1-2 hours before folks arrive and usually 1-2 hours after they are wrapped up and on the move for the day. 
2. A generator running at 30% load will be burning approx. 18.47 litres of diesel an hour. 
3. A generator running at 60% load (winter/summer) would burn approx.. 35.10 litres an hour. 
4. So, an approximate median of somewhere in between would mean that most circus units are running about 25 litres an hour which is approximately 350 litres of fuel a day. 
If a municipality or private company was considering installing permanent or semi-permanent power to supply to productions, they could simply track the amount of days it’s being used annually and use the below calculator to estimate both the power use and the fuel consumption in order to build a business case for the benefits associated. 
</t>
    </r>
  </si>
  <si>
    <r>
      <rPr>
        <b/>
        <sz val="10"/>
        <color theme="1"/>
        <rFont val="Arial"/>
        <family val="2"/>
      </rPr>
      <t>Source:</t>
    </r>
    <r>
      <rPr>
        <sz val="10"/>
        <color theme="1"/>
        <rFont val="Arial"/>
        <family val="2"/>
      </rPr>
      <t xml:space="preserve"> 2021 B.C. BEST PRACTICES METHODOLOGY FOR QUANTIFYING GREENHOUSE GAS EMISSIONS FOR PUBLIC SECTOR ORGANIZATIONS, LOCAL GOVERNMENTS, MODERN TREATY NATIONS AND COMMUNITY EMISSIONS</t>
    </r>
  </si>
  <si>
    <t>kg CO2 / Day</t>
  </si>
  <si>
    <t xml:space="preserve">kg CO2 </t>
  </si>
  <si>
    <t xml:space="preserve"> </t>
  </si>
  <si>
    <t>GHG Emissons / Day (kg)</t>
  </si>
  <si>
    <t>Annual GHG Emissions (kg)</t>
  </si>
  <si>
    <t>kg/L CO2</t>
  </si>
  <si>
    <t>kg CO2 / hr</t>
  </si>
  <si>
    <t>GHG Emissions per hour (kg)</t>
  </si>
  <si>
    <t>Total GHG Emissions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</si>
</sst>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sz val="14"/>
      <color theme="1"/>
      <name val="Calibri"/>
      <family val="2"/>
      <scheme val="minor"/>
    </font>
    <font>
      <sz val="14.5"/>
      <color theme="1"/>
      <name val="Arial"/>
      <family val="2"/>
    </font>
    <font>
      <u/>
      <sz val="14.5"/>
      <color theme="1"/>
      <name val="Arial"/>
      <family val="2"/>
    </font>
    <font>
      <b/>
      <sz val="20"/>
      <color theme="0"/>
      <name val="Arial"/>
      <family val="2"/>
    </font>
    <font>
      <sz val="10"/>
      <color theme="1"/>
      <name val="Arial"/>
      <family val="2"/>
    </font>
    <font>
      <b/>
      <sz val="12"/>
      <color theme="0"/>
      <name val="Arial"/>
      <family val="2"/>
    </font>
    <font>
      <b/>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6F6ED"/>
        <bgColor indexed="64"/>
      </patternFill>
    </fill>
    <fill>
      <patternFill patternType="solid">
        <fgColor rgb="FF0B277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rgb="FFE4E3C7"/>
      </left>
      <right/>
      <top/>
      <bottom/>
      <diagonal/>
    </border>
    <border>
      <left/>
      <right style="thin">
        <color rgb="FFE4E3C7"/>
      </right>
      <top style="thin">
        <color indexed="64"/>
      </top>
      <bottom/>
      <diagonal/>
    </border>
    <border>
      <left/>
      <right style="thin">
        <color rgb="FFE4E3C7"/>
      </right>
      <top/>
      <bottom/>
      <diagonal/>
    </border>
    <border>
      <left style="thin">
        <color indexed="64"/>
      </left>
      <right/>
      <top/>
      <bottom style="thin">
        <color rgb="FFE4E3C7"/>
      </bottom>
      <diagonal/>
    </border>
    <border>
      <left/>
      <right/>
      <top/>
      <bottom style="thin">
        <color rgb="FFE4E3C7"/>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indexed="64"/>
      </bottom>
      <diagonal/>
    </border>
    <border>
      <left style="thin">
        <color indexed="64"/>
      </left>
      <right style="thin">
        <color indexed="64"/>
      </right>
      <top style="thin">
        <color theme="0" tint="-0.249977111117893"/>
      </top>
      <bottom style="thin">
        <color indexed="64"/>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indexed="64"/>
      </top>
      <bottom style="thin">
        <color theme="0" tint="-0.249977111117893"/>
      </bottom>
      <diagonal/>
    </border>
    <border>
      <left style="thin">
        <color indexed="64"/>
      </left>
      <right style="thin">
        <color indexed="64"/>
      </right>
      <top style="thin">
        <color indexed="64"/>
      </top>
      <bottom style="thin">
        <color theme="0" tint="-0.249977111117893"/>
      </bottom>
      <diagonal/>
    </border>
    <border>
      <left style="thin">
        <color indexed="64"/>
      </left>
      <right style="thin">
        <color theme="0" tint="-0.249977111117893"/>
      </right>
      <top style="thin">
        <color indexed="64"/>
      </top>
      <bottom style="thin">
        <color theme="0" tint="-0.249977111117893"/>
      </bottom>
      <diagonal/>
    </border>
    <border>
      <left style="thin">
        <color indexed="64"/>
      </left>
      <right style="thin">
        <color theme="0" tint="-0.249977111117893"/>
      </right>
      <top/>
      <bottom style="thin">
        <color theme="0" tint="-0.249977111117893"/>
      </bottom>
      <diagonal/>
    </border>
    <border>
      <left/>
      <right style="thin">
        <color indexed="64"/>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rgb="FFE4E3C7"/>
      </left>
      <right/>
      <top style="thin">
        <color theme="0" tint="-0.249977111117893"/>
      </top>
      <bottom style="thin">
        <color theme="0" tint="-0.249977111117893"/>
      </bottom>
      <diagonal/>
    </border>
  </borders>
  <cellStyleXfs count="1">
    <xf numFmtId="0" fontId="0" fillId="0" borderId="0"/>
  </cellStyleXfs>
  <cellXfs count="79">
    <xf numFmtId="0" fontId="0" fillId="0" borderId="0" xfId="0"/>
    <xf numFmtId="0" fontId="0" fillId="0" borderId="0" xfId="0" applyAlignment="1">
      <alignment vertical="center"/>
    </xf>
    <xf numFmtId="0" fontId="0" fillId="0" borderId="1" xfId="0" applyBorder="1"/>
    <xf numFmtId="0" fontId="0" fillId="2" borderId="1" xfId="0" applyFill="1" applyBorder="1"/>
    <xf numFmtId="0" fontId="0" fillId="3" borderId="0" xfId="0" applyFill="1"/>
    <xf numFmtId="0" fontId="2" fillId="0" borderId="0" xfId="0" applyFont="1"/>
    <xf numFmtId="0" fontId="2" fillId="0" borderId="0" xfId="0" applyFont="1" applyAlignment="1">
      <alignment vertical="center"/>
    </xf>
    <xf numFmtId="0" fontId="3" fillId="0" borderId="0" xfId="0" applyFont="1" applyAlignment="1">
      <alignment vertical="center"/>
    </xf>
    <xf numFmtId="0" fontId="9" fillId="0" borderId="0" xfId="0" applyFont="1"/>
    <xf numFmtId="0" fontId="1" fillId="0" borderId="0" xfId="0" applyFont="1" applyAlignment="1">
      <alignment vertical="center"/>
    </xf>
    <xf numFmtId="0" fontId="0" fillId="0" borderId="6" xfId="0" applyBorder="1"/>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1" xfId="0" applyFont="1" applyBorder="1" applyAlignment="1">
      <alignment vertical="center"/>
    </xf>
    <xf numFmtId="0" fontId="5" fillId="0" borderId="22" xfId="0" applyFont="1" applyBorder="1" applyAlignment="1">
      <alignment vertical="center"/>
    </xf>
    <xf numFmtId="0" fontId="5" fillId="0" borderId="21" xfId="0" applyFont="1" applyBorder="1" applyAlignment="1">
      <alignment vertical="center"/>
    </xf>
    <xf numFmtId="0" fontId="0" fillId="0" borderId="26" xfId="0" applyBorder="1"/>
    <xf numFmtId="0" fontId="0" fillId="0" borderId="27" xfId="0" applyBorder="1"/>
    <xf numFmtId="0" fontId="0" fillId="0" borderId="22" xfId="0" applyBorder="1"/>
    <xf numFmtId="0" fontId="0" fillId="0" borderId="20" xfId="0" applyBorder="1"/>
    <xf numFmtId="0" fontId="0" fillId="0" borderId="28" xfId="0" applyBorder="1"/>
    <xf numFmtId="0" fontId="5" fillId="4" borderId="11" xfId="0" applyFont="1" applyFill="1" applyBorder="1" applyAlignment="1">
      <alignment vertical="center"/>
    </xf>
    <xf numFmtId="0" fontId="5" fillId="4" borderId="29" xfId="0" applyFont="1" applyFill="1" applyBorder="1" applyAlignment="1">
      <alignment vertical="center"/>
    </xf>
    <xf numFmtId="0" fontId="5" fillId="5" borderId="11" xfId="0" applyFont="1" applyFill="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0" xfId="0" applyFont="1" applyAlignment="1">
      <alignment vertical="center"/>
    </xf>
    <xf numFmtId="0" fontId="5" fillId="0" borderId="32" xfId="0" applyFont="1" applyBorder="1" applyAlignment="1">
      <alignment vertical="center"/>
    </xf>
    <xf numFmtId="0" fontId="5" fillId="3" borderId="26" xfId="0" applyFont="1" applyFill="1" applyBorder="1" applyAlignment="1">
      <alignment vertical="center"/>
    </xf>
    <xf numFmtId="0" fontId="5" fillId="2" borderId="22" xfId="0" applyFont="1" applyFill="1" applyBorder="1" applyAlignment="1">
      <alignment vertical="center"/>
    </xf>
    <xf numFmtId="0" fontId="5" fillId="0" borderId="25" xfId="0" applyFont="1" applyBorder="1" applyAlignment="1">
      <alignment vertical="center"/>
    </xf>
    <xf numFmtId="0" fontId="5" fillId="0" borderId="33" xfId="0" applyFont="1" applyBorder="1" applyAlignment="1">
      <alignment vertical="center"/>
    </xf>
    <xf numFmtId="0" fontId="5" fillId="0" borderId="27" xfId="0" applyFont="1" applyBorder="1" applyAlignment="1">
      <alignment vertical="center"/>
    </xf>
    <xf numFmtId="0" fontId="0" fillId="0" borderId="33" xfId="0" applyBorder="1"/>
    <xf numFmtId="0" fontId="5" fillId="3" borderId="23" xfId="0" applyFont="1" applyFill="1" applyBorder="1" applyAlignment="1">
      <alignment vertical="center"/>
    </xf>
    <xf numFmtId="0" fontId="5" fillId="0" borderId="23" xfId="0" applyFont="1" applyBorder="1" applyAlignment="1">
      <alignment vertical="center"/>
    </xf>
    <xf numFmtId="0" fontId="5" fillId="2" borderId="11" xfId="0" applyFont="1" applyFill="1" applyBorder="1" applyAlignment="1">
      <alignment vertical="center"/>
    </xf>
    <xf numFmtId="0" fontId="5" fillId="0" borderId="28" xfId="0" applyFont="1" applyBorder="1" applyAlignment="1">
      <alignment vertical="center"/>
    </xf>
    <xf numFmtId="0" fontId="5" fillId="3" borderId="11" xfId="0" applyFont="1" applyFill="1" applyBorder="1" applyAlignment="1">
      <alignment vertical="center"/>
    </xf>
    <xf numFmtId="0" fontId="5" fillId="5" borderId="21" xfId="0" applyFont="1" applyFill="1" applyBorder="1" applyAlignment="1">
      <alignment vertical="center"/>
    </xf>
    <xf numFmtId="0" fontId="5" fillId="4" borderId="21" xfId="0" applyFont="1" applyFill="1" applyBorder="1" applyAlignment="1">
      <alignment vertical="center"/>
    </xf>
    <xf numFmtId="0" fontId="1" fillId="0" borderId="27" xfId="0" applyFont="1" applyBorder="1" applyAlignment="1">
      <alignment vertical="center"/>
    </xf>
    <xf numFmtId="0" fontId="5" fillId="0" borderId="29" xfId="0" applyFont="1" applyBorder="1" applyAlignment="1">
      <alignment vertical="center"/>
    </xf>
    <xf numFmtId="0" fontId="5" fillId="0" borderId="24" xfId="0" applyFont="1" applyBorder="1" applyAlignment="1">
      <alignment vertical="center"/>
    </xf>
    <xf numFmtId="0" fontId="5" fillId="0" borderId="26" xfId="0" applyFont="1" applyBorder="1" applyAlignment="1">
      <alignment vertical="center"/>
    </xf>
    <xf numFmtId="0" fontId="5" fillId="0" borderId="34" xfId="0" applyFont="1" applyBorder="1" applyAlignment="1">
      <alignment vertical="center"/>
    </xf>
    <xf numFmtId="0" fontId="0" fillId="0" borderId="27" xfId="0" applyBorder="1" applyAlignment="1">
      <alignment vertical="center"/>
    </xf>
    <xf numFmtId="0" fontId="5" fillId="0" borderId="32" xfId="0" applyFont="1" applyBorder="1" applyAlignment="1">
      <alignment horizontal="center"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5" fillId="0" borderId="28" xfId="0" applyFont="1" applyBorder="1" applyAlignment="1">
      <alignment horizontal="center" vertical="center"/>
    </xf>
    <xf numFmtId="0" fontId="8" fillId="7" borderId="0" xfId="0" applyFont="1" applyFill="1" applyAlignment="1">
      <alignment horizontal="left" vertical="center"/>
    </xf>
    <xf numFmtId="0" fontId="8" fillId="7" borderId="5" xfId="0" applyFont="1" applyFill="1" applyBorder="1" applyAlignment="1">
      <alignment horizontal="left" vertical="center"/>
    </xf>
    <xf numFmtId="0" fontId="10" fillId="7" borderId="23" xfId="0" applyFont="1" applyFill="1" applyBorder="1" applyAlignment="1">
      <alignment horizontal="center" vertical="center"/>
    </xf>
    <xf numFmtId="0" fontId="10" fillId="7" borderId="24" xfId="0" applyFont="1" applyFill="1" applyBorder="1" applyAlignment="1">
      <alignment horizontal="center" vertical="center"/>
    </xf>
    <xf numFmtId="0" fontId="10" fillId="7" borderId="25" xfId="0" applyFont="1" applyFill="1" applyBorder="1" applyAlignment="1">
      <alignment horizontal="center" vertical="center"/>
    </xf>
    <xf numFmtId="0" fontId="10" fillId="7" borderId="26" xfId="0" applyFont="1" applyFill="1" applyBorder="1" applyAlignment="1">
      <alignment horizontal="center" vertical="center"/>
    </xf>
    <xf numFmtId="0" fontId="10" fillId="7" borderId="0" xfId="0" applyFont="1" applyFill="1" applyAlignment="1">
      <alignment horizontal="center" vertical="center"/>
    </xf>
    <xf numFmtId="0" fontId="10" fillId="7" borderId="27" xfId="0" applyFont="1" applyFill="1" applyBorder="1" applyAlignment="1">
      <alignment horizontal="center" vertical="center"/>
    </xf>
    <xf numFmtId="0" fontId="5" fillId="0" borderId="26" xfId="0" applyFont="1" applyBorder="1" applyAlignment="1">
      <alignment horizontal="center" vertical="center"/>
    </xf>
    <xf numFmtId="0" fontId="5" fillId="0" borderId="0" xfId="0" applyFont="1" applyAlignment="1">
      <alignment horizontal="center" vertical="center"/>
    </xf>
    <xf numFmtId="0" fontId="5" fillId="0" borderId="27" xfId="0" applyFont="1" applyBorder="1" applyAlignment="1">
      <alignment horizontal="center" vertical="center"/>
    </xf>
    <xf numFmtId="0" fontId="6" fillId="6" borderId="2" xfId="0" applyFont="1" applyFill="1" applyBorder="1" applyAlignment="1">
      <alignment horizontal="left" vertical="top" wrapText="1" indent="2"/>
    </xf>
    <xf numFmtId="0" fontId="6" fillId="6" borderId="3" xfId="0" applyFont="1" applyFill="1" applyBorder="1" applyAlignment="1">
      <alignment horizontal="left" vertical="top" wrapText="1" indent="2"/>
    </xf>
    <xf numFmtId="0" fontId="6" fillId="6" borderId="7" xfId="0" applyFont="1" applyFill="1" applyBorder="1" applyAlignment="1">
      <alignment horizontal="left" vertical="top" wrapText="1" indent="2"/>
    </xf>
    <xf numFmtId="0" fontId="6" fillId="6" borderId="4" xfId="0" applyFont="1" applyFill="1" applyBorder="1" applyAlignment="1">
      <alignment horizontal="left" vertical="top" wrapText="1" indent="2"/>
    </xf>
    <xf numFmtId="0" fontId="6" fillId="6" borderId="0" xfId="0" applyFont="1" applyFill="1" applyAlignment="1">
      <alignment horizontal="left" vertical="top" wrapText="1" indent="2"/>
    </xf>
    <xf numFmtId="0" fontId="6" fillId="6" borderId="8" xfId="0" applyFont="1" applyFill="1" applyBorder="1" applyAlignment="1">
      <alignment horizontal="left" vertical="top" wrapText="1" indent="2"/>
    </xf>
    <xf numFmtId="0" fontId="6" fillId="6" borderId="9" xfId="0" applyFont="1" applyFill="1" applyBorder="1" applyAlignment="1">
      <alignment horizontal="left" vertical="top" wrapText="1" indent="2"/>
    </xf>
    <xf numFmtId="0" fontId="6" fillId="6" borderId="10" xfId="0" applyFont="1" applyFill="1" applyBorder="1" applyAlignment="1">
      <alignment horizontal="left" vertical="top" wrapText="1" indent="2"/>
    </xf>
  </cellXfs>
  <cellStyles count="1">
    <cellStyle name="Normal" xfId="0" builtinId="0"/>
  </cellStyles>
  <dxfs count="0"/>
  <tableStyles count="0" defaultTableStyle="TableStyleMedium2" defaultPivotStyle="PivotStyleLight16"/>
  <colors>
    <mruColors>
      <color rgb="FFE4E3C7"/>
      <color rgb="FFF6F6ED"/>
      <color rgb="FF0B2770"/>
      <color rgb="FFBDD198"/>
      <color rgb="FFAEBF89"/>
      <color rgb="FFC5D99E"/>
      <color rgb="FFD4E8A6"/>
      <color rgb="FFEFC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379105</xdr:colOff>
      <xdr:row>1</xdr:row>
      <xdr:rowOff>68801</xdr:rowOff>
    </xdr:from>
    <xdr:to>
      <xdr:col>15</xdr:col>
      <xdr:colOff>548961</xdr:colOff>
      <xdr:row>1</xdr:row>
      <xdr:rowOff>534982</xdr:rowOff>
    </xdr:to>
    <xdr:pic>
      <xdr:nvPicPr>
        <xdr:cNvPr id="3" name="Picture 2">
          <a:extLst>
            <a:ext uri="{FF2B5EF4-FFF2-40B4-BE49-F238E27FC236}">
              <a16:creationId xmlns:a16="http://schemas.microsoft.com/office/drawing/2014/main" id="{B43DE20D-02B8-89E4-6039-78AECFF4332F}"/>
            </a:ext>
          </a:extLst>
        </xdr:cNvPr>
        <xdr:cNvPicPr>
          <a:picLocks noChangeAspect="1"/>
        </xdr:cNvPicPr>
      </xdr:nvPicPr>
      <xdr:blipFill>
        <a:blip xmlns:r="http://schemas.openxmlformats.org/officeDocument/2006/relationships" r:embed="rId1"/>
        <a:stretch>
          <a:fillRect/>
        </a:stretch>
      </xdr:blipFill>
      <xdr:spPr>
        <a:xfrm>
          <a:off x="10633881" y="258353"/>
          <a:ext cx="2601792" cy="4661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738CC-8C20-4F82-AECE-603A09F216BF}">
  <dimension ref="A1:S45"/>
  <sheetViews>
    <sheetView topLeftCell="A19" zoomScaleNormal="100" workbookViewId="0">
      <selection activeCell="K25" sqref="K25"/>
    </sheetView>
  </sheetViews>
  <sheetFormatPr defaultColWidth="8.77734375" defaultRowHeight="14.4" x14ac:dyDescent="0.3"/>
  <cols>
    <col min="2" max="2" width="16.77734375" customWidth="1"/>
    <col min="3" max="3" width="16.6640625" customWidth="1"/>
    <col min="4" max="4" width="20.6640625" customWidth="1"/>
  </cols>
  <sheetData>
    <row r="1" spans="1:19" x14ac:dyDescent="0.3">
      <c r="A1" t="s">
        <v>0</v>
      </c>
    </row>
    <row r="3" spans="1:19" ht="18" x14ac:dyDescent="0.35">
      <c r="A3" s="5" t="s">
        <v>28</v>
      </c>
      <c r="B3" s="5"/>
    </row>
    <row r="4" spans="1:19" x14ac:dyDescent="0.3">
      <c r="A4" s="2" t="s">
        <v>1</v>
      </c>
      <c r="B4" s="2"/>
      <c r="C4" s="2"/>
      <c r="D4" s="2">
        <v>2.681</v>
      </c>
      <c r="E4" s="2" t="s">
        <v>45</v>
      </c>
      <c r="F4" s="2"/>
      <c r="H4" t="s">
        <v>2</v>
      </c>
      <c r="R4" s="4" t="s">
        <v>3</v>
      </c>
    </row>
    <row r="5" spans="1:19" x14ac:dyDescent="0.3">
      <c r="A5" s="2" t="s">
        <v>4</v>
      </c>
      <c r="B5" s="2"/>
      <c r="C5" s="2"/>
      <c r="D5" s="2">
        <v>3.8300000000000001E-2</v>
      </c>
      <c r="E5" s="2" t="s">
        <v>5</v>
      </c>
      <c r="F5" s="2"/>
      <c r="H5" s="1" t="s">
        <v>6</v>
      </c>
      <c r="R5" s="4"/>
    </row>
    <row r="6" spans="1:19" x14ac:dyDescent="0.3">
      <c r="A6" s="2"/>
      <c r="B6" s="2"/>
      <c r="C6" s="2"/>
      <c r="D6" s="2"/>
      <c r="E6" s="2"/>
      <c r="F6" s="2"/>
      <c r="G6">
        <v>1</v>
      </c>
      <c r="H6" s="1" t="s">
        <v>7</v>
      </c>
      <c r="R6" s="4">
        <f>145.69*D4/1000/1000</f>
        <v>3.9059489000000004E-4</v>
      </c>
      <c r="S6" t="s">
        <v>8</v>
      </c>
    </row>
    <row r="7" spans="1:19" x14ac:dyDescent="0.3">
      <c r="A7" s="2" t="s">
        <v>9</v>
      </c>
      <c r="B7" s="2"/>
      <c r="C7" s="2"/>
      <c r="D7" s="2">
        <v>25</v>
      </c>
      <c r="E7" s="2" t="s">
        <v>10</v>
      </c>
      <c r="F7" s="2"/>
      <c r="G7">
        <v>2</v>
      </c>
      <c r="H7" s="1" t="s">
        <v>11</v>
      </c>
      <c r="R7" s="4">
        <f>227.26*D4/1000/1000</f>
        <v>6.0928405999999995E-4</v>
      </c>
      <c r="S7" t="s">
        <v>8</v>
      </c>
    </row>
    <row r="8" spans="1:19" x14ac:dyDescent="0.3">
      <c r="A8" s="2" t="s">
        <v>12</v>
      </c>
      <c r="B8" s="2"/>
      <c r="C8" s="2"/>
      <c r="D8" s="2">
        <f>D4*D7</f>
        <v>67.025000000000006</v>
      </c>
      <c r="E8" s="2" t="s">
        <v>46</v>
      </c>
      <c r="F8" s="2"/>
      <c r="G8">
        <v>3</v>
      </c>
      <c r="H8" s="1" t="s">
        <v>13</v>
      </c>
      <c r="R8" s="4">
        <f>390.39*D4/1000/1000</f>
        <v>1.0466355900000002E-3</v>
      </c>
      <c r="S8" t="s">
        <v>8</v>
      </c>
    </row>
    <row r="9" spans="1:19" x14ac:dyDescent="0.3">
      <c r="A9" s="2" t="s">
        <v>14</v>
      </c>
      <c r="B9" s="2"/>
      <c r="C9" s="2"/>
      <c r="D9" s="2">
        <f>D8/1000/1000</f>
        <v>6.7025000000000003E-5</v>
      </c>
      <c r="E9" s="2" t="s">
        <v>15</v>
      </c>
      <c r="F9" s="2"/>
      <c r="H9" s="1"/>
      <c r="R9" s="4"/>
    </row>
    <row r="10" spans="1:19" x14ac:dyDescent="0.3">
      <c r="A10" s="2"/>
      <c r="B10" s="2"/>
      <c r="C10" s="2"/>
      <c r="D10" s="2"/>
      <c r="E10" s="2"/>
      <c r="F10" s="2"/>
      <c r="G10">
        <v>4</v>
      </c>
      <c r="H10" s="1" t="s">
        <v>16</v>
      </c>
      <c r="R10" s="4">
        <f>172.34*D4/1000/1000</f>
        <v>4.6204354000000005E-4</v>
      </c>
      <c r="S10" t="s">
        <v>8</v>
      </c>
    </row>
    <row r="11" spans="1:19" x14ac:dyDescent="0.3">
      <c r="A11" s="2" t="s">
        <v>17</v>
      </c>
      <c r="B11" s="2"/>
      <c r="C11" s="2"/>
      <c r="D11" s="2">
        <v>14</v>
      </c>
      <c r="E11" s="2" t="s">
        <v>18</v>
      </c>
      <c r="F11" s="2"/>
      <c r="G11">
        <v>5</v>
      </c>
      <c r="H11" s="1" t="s">
        <v>19</v>
      </c>
      <c r="R11" s="4">
        <f>275.32*D4/1000/1000</f>
        <v>7.3813291999999997E-4</v>
      </c>
      <c r="S11" t="s">
        <v>8</v>
      </c>
    </row>
    <row r="12" spans="1:19" x14ac:dyDescent="0.3">
      <c r="A12" s="2" t="s">
        <v>20</v>
      </c>
      <c r="B12" s="2"/>
      <c r="C12" s="2"/>
      <c r="D12" s="2">
        <f>D7*D11</f>
        <v>350</v>
      </c>
      <c r="E12" s="2" t="s">
        <v>21</v>
      </c>
      <c r="F12" s="2"/>
      <c r="G12">
        <v>6</v>
      </c>
      <c r="H12" s="1" t="s">
        <v>22</v>
      </c>
      <c r="R12" s="4">
        <f>481.26*D4/1000/1000</f>
        <v>1.2902580600000001E-3</v>
      </c>
      <c r="S12" t="s">
        <v>8</v>
      </c>
    </row>
    <row r="13" spans="1:19" x14ac:dyDescent="0.3">
      <c r="A13" s="2" t="s">
        <v>23</v>
      </c>
      <c r="B13" s="2"/>
      <c r="C13" s="2"/>
      <c r="D13" s="2">
        <f>D12*D4</f>
        <v>938.35</v>
      </c>
      <c r="E13" s="2" t="s">
        <v>40</v>
      </c>
      <c r="F13" s="2"/>
    </row>
    <row r="14" spans="1:19" x14ac:dyDescent="0.3">
      <c r="A14" s="2" t="s">
        <v>14</v>
      </c>
      <c r="B14" s="2"/>
      <c r="C14" s="2"/>
      <c r="D14" s="2">
        <f>D13/1000</f>
        <v>0.93835000000000002</v>
      </c>
      <c r="E14" s="2" t="s">
        <v>15</v>
      </c>
      <c r="F14" s="2"/>
    </row>
    <row r="15" spans="1:19" x14ac:dyDescent="0.3">
      <c r="A15" s="2"/>
      <c r="B15" s="2"/>
      <c r="C15" s="2"/>
      <c r="D15" s="2"/>
      <c r="E15" s="2"/>
      <c r="F15" s="2"/>
    </row>
    <row r="16" spans="1:19" x14ac:dyDescent="0.3">
      <c r="A16" s="2" t="s">
        <v>24</v>
      </c>
      <c r="B16" s="2"/>
      <c r="C16" s="2"/>
      <c r="D16" s="3">
        <v>165</v>
      </c>
      <c r="E16" s="2"/>
      <c r="F16" s="2"/>
    </row>
    <row r="17" spans="1:6" x14ac:dyDescent="0.3">
      <c r="A17" s="2"/>
      <c r="B17" s="2"/>
      <c r="C17" s="2"/>
      <c r="D17" s="2"/>
      <c r="E17" s="2"/>
      <c r="F17" s="2"/>
    </row>
    <row r="18" spans="1:6" x14ac:dyDescent="0.3">
      <c r="A18" s="2" t="s">
        <v>25</v>
      </c>
      <c r="B18" s="2"/>
      <c r="C18" s="2"/>
      <c r="D18" s="3">
        <f>SUM(D16*D11)</f>
        <v>2310</v>
      </c>
      <c r="E18" s="2" t="s">
        <v>18</v>
      </c>
      <c r="F18" s="2"/>
    </row>
    <row r="19" spans="1:6" x14ac:dyDescent="0.3">
      <c r="A19" s="2" t="s">
        <v>26</v>
      </c>
      <c r="B19" s="2"/>
      <c r="C19" s="2"/>
      <c r="D19" s="2">
        <f>D12*D16</f>
        <v>57750</v>
      </c>
      <c r="E19" s="2" t="s">
        <v>21</v>
      </c>
      <c r="F19" s="2"/>
    </row>
    <row r="20" spans="1:6" x14ac:dyDescent="0.3">
      <c r="A20" s="2" t="s">
        <v>44</v>
      </c>
      <c r="B20" s="2"/>
      <c r="C20" s="2"/>
      <c r="D20" s="2">
        <f>D19*D9</f>
        <v>3.87069375</v>
      </c>
      <c r="E20" s="2" t="s">
        <v>41</v>
      </c>
      <c r="F20" s="2"/>
    </row>
    <row r="21" spans="1:6" x14ac:dyDescent="0.3">
      <c r="A21" s="2" t="s">
        <v>27</v>
      </c>
      <c r="B21" s="2"/>
      <c r="C21" s="2"/>
      <c r="D21" s="2">
        <f>D20/1000</f>
        <v>3.8706937500000002E-3</v>
      </c>
      <c r="E21" s="2" t="s">
        <v>15</v>
      </c>
      <c r="F21" s="2"/>
    </row>
    <row r="22" spans="1:6" x14ac:dyDescent="0.3">
      <c r="A22" s="2"/>
      <c r="B22" s="2"/>
      <c r="C22" s="2"/>
      <c r="D22" s="2"/>
      <c r="E22" s="2"/>
      <c r="F22" s="2"/>
    </row>
    <row r="24" spans="1:6" ht="18" x14ac:dyDescent="0.35">
      <c r="A24" s="5" t="s">
        <v>29</v>
      </c>
    </row>
    <row r="26" spans="1:6" x14ac:dyDescent="0.3">
      <c r="A26" s="2" t="s">
        <v>1</v>
      </c>
      <c r="B26" s="2"/>
      <c r="C26" s="2"/>
      <c r="D26" s="2">
        <v>2.681</v>
      </c>
      <c r="E26" s="2" t="s">
        <v>45</v>
      </c>
      <c r="F26" s="2"/>
    </row>
    <row r="27" spans="1:6" x14ac:dyDescent="0.3">
      <c r="A27" s="2" t="s">
        <v>4</v>
      </c>
      <c r="B27" s="2"/>
      <c r="C27" s="2"/>
      <c r="D27" s="2">
        <v>3.8300000000000001E-2</v>
      </c>
      <c r="E27" s="2" t="s">
        <v>5</v>
      </c>
      <c r="F27" s="2"/>
    </row>
    <row r="28" spans="1:6" x14ac:dyDescent="0.3">
      <c r="A28" s="2"/>
      <c r="B28" s="2"/>
      <c r="C28" s="2"/>
      <c r="D28" s="2"/>
      <c r="E28" s="2"/>
      <c r="F28" s="2"/>
    </row>
    <row r="29" spans="1:6" x14ac:dyDescent="0.3">
      <c r="A29" s="2" t="s">
        <v>9</v>
      </c>
      <c r="B29" s="2"/>
      <c r="C29" s="2"/>
      <c r="D29" s="2">
        <v>25</v>
      </c>
      <c r="E29" s="2" t="s">
        <v>10</v>
      </c>
      <c r="F29" s="2"/>
    </row>
    <row r="30" spans="1:6" x14ac:dyDescent="0.3">
      <c r="A30" s="2" t="s">
        <v>12</v>
      </c>
      <c r="B30" s="2"/>
      <c r="C30" s="2"/>
      <c r="D30" s="2">
        <f>D26*D29</f>
        <v>67.025000000000006</v>
      </c>
      <c r="E30" s="2" t="s">
        <v>46</v>
      </c>
      <c r="F30" s="2"/>
    </row>
    <row r="31" spans="1:6" x14ac:dyDescent="0.3">
      <c r="A31" s="2" t="s">
        <v>14</v>
      </c>
      <c r="B31" s="2"/>
      <c r="C31" s="2"/>
      <c r="D31" s="2">
        <f>D30/1000</f>
        <v>6.7025000000000001E-2</v>
      </c>
      <c r="E31" s="2" t="s">
        <v>15</v>
      </c>
      <c r="F31" s="2"/>
    </row>
    <row r="32" spans="1:6" x14ac:dyDescent="0.3">
      <c r="A32" s="2"/>
      <c r="B32" s="2"/>
      <c r="C32" s="2"/>
      <c r="D32" s="2"/>
      <c r="E32" s="2"/>
      <c r="F32" s="2"/>
    </row>
    <row r="33" spans="1:6" x14ac:dyDescent="0.3">
      <c r="A33" s="2" t="s">
        <v>17</v>
      </c>
      <c r="B33" s="2"/>
      <c r="C33" s="2"/>
      <c r="D33" s="2">
        <v>14</v>
      </c>
      <c r="E33" s="2" t="s">
        <v>18</v>
      </c>
      <c r="F33" s="2"/>
    </row>
    <row r="34" spans="1:6" x14ac:dyDescent="0.3">
      <c r="A34" s="2" t="s">
        <v>20</v>
      </c>
      <c r="B34" s="2"/>
      <c r="C34" s="2"/>
      <c r="D34" s="2">
        <f>D29*D33</f>
        <v>350</v>
      </c>
      <c r="E34" s="2" t="s">
        <v>21</v>
      </c>
      <c r="F34" s="2"/>
    </row>
    <row r="35" spans="1:6" x14ac:dyDescent="0.3">
      <c r="A35" s="2" t="s">
        <v>43</v>
      </c>
      <c r="B35" s="2"/>
      <c r="C35" s="2"/>
      <c r="D35" s="2">
        <f>D34*D26</f>
        <v>938.35</v>
      </c>
      <c r="E35" s="2" t="s">
        <v>40</v>
      </c>
      <c r="F35" s="2"/>
    </row>
    <row r="36" spans="1:6" x14ac:dyDescent="0.3">
      <c r="A36" s="2" t="s">
        <v>14</v>
      </c>
      <c r="B36" s="2"/>
      <c r="C36" s="2"/>
      <c r="D36" s="2">
        <f>D35/1000/1000</f>
        <v>9.3835000000000001E-4</v>
      </c>
      <c r="E36" s="2" t="s">
        <v>15</v>
      </c>
      <c r="F36" s="2"/>
    </row>
    <row r="37" spans="1:6" x14ac:dyDescent="0.3">
      <c r="A37" s="2"/>
      <c r="B37" s="2"/>
      <c r="C37" s="2"/>
      <c r="D37" s="2"/>
      <c r="E37" s="2"/>
      <c r="F37" s="2"/>
    </row>
    <row r="38" spans="1:6" x14ac:dyDescent="0.3">
      <c r="A38" s="2" t="s">
        <v>30</v>
      </c>
      <c r="B38" s="2"/>
      <c r="C38" s="2"/>
      <c r="D38" s="3">
        <v>165</v>
      </c>
      <c r="E38" s="2"/>
      <c r="F38" s="2"/>
    </row>
    <row r="39" spans="1:6" x14ac:dyDescent="0.3">
      <c r="A39" s="2" t="s">
        <v>31</v>
      </c>
      <c r="B39" s="2"/>
      <c r="C39" s="2"/>
      <c r="D39" s="3">
        <v>1</v>
      </c>
      <c r="E39" s="2"/>
      <c r="F39" s="2"/>
    </row>
    <row r="40" spans="1:6" x14ac:dyDescent="0.3">
      <c r="A40" s="2"/>
      <c r="B40" s="2"/>
      <c r="C40" s="2"/>
      <c r="D40" s="2"/>
      <c r="E40" s="2"/>
      <c r="F40" s="2"/>
    </row>
    <row r="41" spans="1:6" x14ac:dyDescent="0.3">
      <c r="A41" s="2" t="s">
        <v>32</v>
      </c>
      <c r="B41" s="2"/>
      <c r="C41" s="2"/>
      <c r="D41" s="3">
        <f>SUM(D38*D39*D33)</f>
        <v>2310</v>
      </c>
      <c r="E41" s="2" t="s">
        <v>18</v>
      </c>
      <c r="F41" s="2"/>
    </row>
    <row r="42" spans="1:6" x14ac:dyDescent="0.3">
      <c r="A42" s="2" t="s">
        <v>33</v>
      </c>
      <c r="B42" s="2"/>
      <c r="C42" s="2"/>
      <c r="D42" s="2">
        <f>D34*D38</f>
        <v>57750</v>
      </c>
      <c r="E42" s="2" t="s">
        <v>21</v>
      </c>
      <c r="F42" s="2"/>
    </row>
    <row r="43" spans="1:6" x14ac:dyDescent="0.3">
      <c r="A43" s="2" t="s">
        <v>48</v>
      </c>
      <c r="B43" s="2"/>
      <c r="C43" s="2"/>
      <c r="D43" s="2">
        <f>D42*D31</f>
        <v>3870.6937499999999</v>
      </c>
      <c r="E43" s="2" t="s">
        <v>41</v>
      </c>
      <c r="F43" s="2"/>
    </row>
    <row r="44" spans="1:6" x14ac:dyDescent="0.3">
      <c r="A44" s="2" t="s">
        <v>34</v>
      </c>
      <c r="B44" s="2"/>
      <c r="C44" s="2"/>
      <c r="D44" s="2">
        <f>D43/1000</f>
        <v>3.87069375</v>
      </c>
      <c r="E44" s="2" t="s">
        <v>15</v>
      </c>
      <c r="F44" s="2"/>
    </row>
    <row r="45" spans="1:6" x14ac:dyDescent="0.3">
      <c r="A45" s="2"/>
      <c r="B45" s="2"/>
      <c r="C45" s="2"/>
      <c r="D45" s="2"/>
      <c r="E45" s="2"/>
      <c r="F45" s="2"/>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6667A-79F4-4227-90E7-B33B6A1DD4D6}">
  <dimension ref="A1:S54"/>
  <sheetViews>
    <sheetView tabSelected="1" topLeftCell="F1" zoomScale="90" zoomScaleNormal="90" workbookViewId="0">
      <selection activeCell="K26" sqref="K26"/>
    </sheetView>
  </sheetViews>
  <sheetFormatPr defaultColWidth="8.77734375" defaultRowHeight="14.4" x14ac:dyDescent="0.3"/>
  <cols>
    <col min="1" max="10" width="9.6640625" customWidth="1"/>
    <col min="11" max="11" width="44.21875" bestFit="1" customWidth="1"/>
    <col min="12" max="12" width="6.21875" customWidth="1"/>
    <col min="13" max="13" width="7.21875" customWidth="1"/>
    <col min="14" max="14" width="15.33203125" bestFit="1" customWidth="1"/>
    <col min="15" max="15" width="12.33203125" bestFit="1" customWidth="1"/>
    <col min="16" max="16" width="12.21875" bestFit="1" customWidth="1"/>
    <col min="17" max="17" width="10.77734375" bestFit="1" customWidth="1"/>
  </cols>
  <sheetData>
    <row r="1" spans="1:19" ht="15" customHeight="1" x14ac:dyDescent="0.3">
      <c r="A1" s="60" t="s">
        <v>37</v>
      </c>
      <c r="B1" s="60"/>
      <c r="C1" s="60"/>
      <c r="D1" s="60"/>
      <c r="E1" s="60"/>
      <c r="F1" s="60"/>
      <c r="G1" s="60"/>
      <c r="H1" s="60"/>
      <c r="I1" s="60"/>
      <c r="J1" s="60"/>
      <c r="K1" s="60"/>
      <c r="L1" s="60"/>
      <c r="M1" s="60"/>
      <c r="N1" s="60"/>
      <c r="O1" s="60"/>
      <c r="P1" s="60"/>
      <c r="Q1" s="7"/>
      <c r="R1" s="7"/>
      <c r="S1" s="7"/>
    </row>
    <row r="2" spans="1:19" ht="63" customHeight="1" x14ac:dyDescent="0.3">
      <c r="A2" s="61"/>
      <c r="B2" s="61"/>
      <c r="C2" s="61"/>
      <c r="D2" s="61"/>
      <c r="E2" s="61"/>
      <c r="F2" s="61"/>
      <c r="G2" s="61"/>
      <c r="H2" s="61"/>
      <c r="I2" s="61"/>
      <c r="J2" s="61"/>
      <c r="K2" s="61"/>
      <c r="L2" s="61"/>
      <c r="M2" s="61"/>
      <c r="N2" s="61"/>
      <c r="O2" s="61"/>
      <c r="P2" s="61"/>
      <c r="Q2" s="7"/>
      <c r="R2" s="7"/>
      <c r="S2" s="7"/>
    </row>
    <row r="3" spans="1:19" ht="15" customHeight="1" x14ac:dyDescent="0.3">
      <c r="A3" s="71" t="s">
        <v>38</v>
      </c>
      <c r="B3" s="72"/>
      <c r="C3" s="72"/>
      <c r="D3" s="72"/>
      <c r="E3" s="72"/>
      <c r="F3" s="72"/>
      <c r="G3" s="72"/>
      <c r="H3" s="72"/>
      <c r="I3" s="72"/>
      <c r="J3" s="73"/>
      <c r="K3" s="66" t="s">
        <v>35</v>
      </c>
      <c r="L3" s="66"/>
      <c r="M3" s="66"/>
      <c r="N3" s="66"/>
      <c r="O3" s="66"/>
      <c r="P3" s="66"/>
      <c r="Q3" s="6"/>
    </row>
    <row r="4" spans="1:19" ht="15" customHeight="1" x14ac:dyDescent="0.3">
      <c r="A4" s="74"/>
      <c r="B4" s="75"/>
      <c r="C4" s="75"/>
      <c r="D4" s="75"/>
      <c r="E4" s="75"/>
      <c r="F4" s="75"/>
      <c r="G4" s="75"/>
      <c r="H4" s="75"/>
      <c r="I4" s="75"/>
      <c r="J4" s="76"/>
      <c r="K4" s="66"/>
      <c r="L4" s="66"/>
      <c r="M4" s="66"/>
      <c r="N4" s="66"/>
      <c r="O4" s="66"/>
      <c r="P4" s="66"/>
      <c r="Q4" s="6"/>
    </row>
    <row r="5" spans="1:19" ht="15" customHeight="1" x14ac:dyDescent="0.3">
      <c r="A5" s="74"/>
      <c r="B5" s="75"/>
      <c r="C5" s="75"/>
      <c r="D5" s="75"/>
      <c r="E5" s="75"/>
      <c r="F5" s="75"/>
      <c r="G5" s="75"/>
      <c r="H5" s="75"/>
      <c r="I5" s="75"/>
      <c r="J5" s="75"/>
      <c r="K5" s="24" t="s">
        <v>1</v>
      </c>
      <c r="L5" s="14"/>
      <c r="M5" s="26"/>
      <c r="N5" s="14">
        <v>2.681</v>
      </c>
      <c r="O5" s="14" t="s">
        <v>45</v>
      </c>
      <c r="P5" s="32"/>
    </row>
    <row r="6" spans="1:19" ht="15" customHeight="1" x14ac:dyDescent="0.3">
      <c r="A6" s="74"/>
      <c r="B6" s="75"/>
      <c r="C6" s="75"/>
      <c r="D6" s="75"/>
      <c r="E6" s="75"/>
      <c r="F6" s="75"/>
      <c r="G6" s="75"/>
      <c r="H6" s="75"/>
      <c r="I6" s="75"/>
      <c r="J6" s="75"/>
      <c r="K6" s="40" t="s">
        <v>4</v>
      </c>
      <c r="L6" s="16"/>
      <c r="M6" s="13"/>
      <c r="N6" s="16">
        <v>3.8300000000000001E-2</v>
      </c>
      <c r="O6" s="16" t="s">
        <v>5</v>
      </c>
      <c r="P6" s="38"/>
      <c r="S6" s="10"/>
    </row>
    <row r="7" spans="1:19" ht="15" customHeight="1" x14ac:dyDescent="0.3">
      <c r="A7" s="74"/>
      <c r="B7" s="75"/>
      <c r="C7" s="75"/>
      <c r="D7" s="75"/>
      <c r="E7" s="75"/>
      <c r="F7" s="75"/>
      <c r="G7" s="75"/>
      <c r="H7" s="75"/>
      <c r="I7" s="75"/>
      <c r="J7" s="75"/>
      <c r="K7" s="48"/>
      <c r="L7" s="49"/>
      <c r="M7" s="49"/>
      <c r="N7" s="49"/>
      <c r="O7" s="49"/>
      <c r="P7" s="50"/>
    </row>
    <row r="8" spans="1:19" ht="15" customHeight="1" x14ac:dyDescent="0.3">
      <c r="A8" s="74"/>
      <c r="B8" s="75"/>
      <c r="C8" s="75"/>
      <c r="D8" s="75"/>
      <c r="E8" s="75"/>
      <c r="F8" s="75"/>
      <c r="G8" s="75"/>
      <c r="H8" s="75"/>
      <c r="I8" s="75"/>
      <c r="J8" s="75"/>
      <c r="K8" s="24" t="s">
        <v>9</v>
      </c>
      <c r="L8" s="14"/>
      <c r="M8" s="13"/>
      <c r="N8" s="14">
        <v>25</v>
      </c>
      <c r="O8" s="14" t="s">
        <v>10</v>
      </c>
      <c r="P8" s="38"/>
    </row>
    <row r="9" spans="1:19" ht="15" customHeight="1" x14ac:dyDescent="0.3">
      <c r="A9" s="74"/>
      <c r="B9" s="75"/>
      <c r="C9" s="75"/>
      <c r="D9" s="75"/>
      <c r="E9" s="75"/>
      <c r="F9" s="75"/>
      <c r="G9" s="75"/>
      <c r="H9" s="75"/>
      <c r="I9" s="75"/>
      <c r="J9" s="75"/>
      <c r="K9" s="22" t="s">
        <v>47</v>
      </c>
      <c r="L9" s="25"/>
      <c r="M9" s="14"/>
      <c r="N9" s="25">
        <f>N5*N8</f>
        <v>67.025000000000006</v>
      </c>
      <c r="O9" s="14" t="s">
        <v>46</v>
      </c>
      <c r="P9" s="14"/>
    </row>
    <row r="10" spans="1:19" ht="15" customHeight="1" x14ac:dyDescent="0.3">
      <c r="A10" s="74"/>
      <c r="B10" s="75"/>
      <c r="C10" s="75"/>
      <c r="D10" s="75"/>
      <c r="E10" s="75"/>
      <c r="F10" s="75"/>
      <c r="G10" s="75"/>
      <c r="H10" s="75"/>
      <c r="I10" s="75"/>
      <c r="J10" s="75"/>
      <c r="K10" s="41" t="s">
        <v>14</v>
      </c>
      <c r="L10" s="14"/>
      <c r="M10" s="15"/>
      <c r="N10" s="14">
        <f>N9/1000</f>
        <v>6.7025000000000001E-2</v>
      </c>
      <c r="O10" s="16" t="s">
        <v>15</v>
      </c>
      <c r="P10" s="16"/>
    </row>
    <row r="11" spans="1:19" ht="15" customHeight="1" x14ac:dyDescent="0.3">
      <c r="A11" s="74"/>
      <c r="B11" s="75"/>
      <c r="C11" s="75"/>
      <c r="D11" s="75"/>
      <c r="E11" s="75"/>
      <c r="F11" s="75"/>
      <c r="G11" s="75"/>
      <c r="H11" s="75"/>
      <c r="I11" s="75"/>
      <c r="J11" s="75"/>
      <c r="K11" s="48"/>
      <c r="L11" s="49"/>
      <c r="M11" s="49"/>
      <c r="N11" s="49"/>
      <c r="O11" s="49"/>
      <c r="P11" s="50"/>
    </row>
    <row r="12" spans="1:19" ht="15" customHeight="1" x14ac:dyDescent="0.3">
      <c r="A12" s="74"/>
      <c r="B12" s="75"/>
      <c r="C12" s="75"/>
      <c r="D12" s="75"/>
      <c r="E12" s="75"/>
      <c r="F12" s="75"/>
      <c r="G12" s="75"/>
      <c r="H12" s="75"/>
      <c r="I12" s="75"/>
      <c r="J12" s="75"/>
      <c r="K12" s="39" t="s">
        <v>17</v>
      </c>
      <c r="L12" s="32"/>
      <c r="M12" s="26"/>
      <c r="N12" s="28">
        <v>14</v>
      </c>
      <c r="O12" s="28" t="s">
        <v>18</v>
      </c>
      <c r="P12" s="14"/>
    </row>
    <row r="13" spans="1:19" ht="15" customHeight="1" x14ac:dyDescent="0.3">
      <c r="A13" s="74"/>
      <c r="B13" s="75"/>
      <c r="C13" s="75"/>
      <c r="D13" s="75"/>
      <c r="E13" s="75"/>
      <c r="F13" s="75"/>
      <c r="G13" s="75"/>
      <c r="H13" s="75"/>
      <c r="I13" s="75"/>
      <c r="J13" s="75"/>
      <c r="K13" s="40" t="s">
        <v>20</v>
      </c>
      <c r="L13" s="38"/>
      <c r="M13" s="13"/>
      <c r="N13" s="15">
        <f>N8*N12</f>
        <v>350</v>
      </c>
      <c r="O13" s="16" t="s">
        <v>21</v>
      </c>
      <c r="P13" s="16"/>
    </row>
    <row r="14" spans="1:19" ht="15" customHeight="1" x14ac:dyDescent="0.3">
      <c r="A14" s="74"/>
      <c r="B14" s="75"/>
      <c r="C14" s="75"/>
      <c r="D14" s="75"/>
      <c r="E14" s="75"/>
      <c r="F14" s="75"/>
      <c r="G14" s="75"/>
      <c r="H14" s="75"/>
      <c r="I14" s="75"/>
      <c r="J14" s="75"/>
      <c r="K14" s="41" t="s">
        <v>43</v>
      </c>
      <c r="L14" s="13"/>
      <c r="M14" s="15"/>
      <c r="N14" s="16">
        <f>N13*N5</f>
        <v>938.35</v>
      </c>
      <c r="O14" s="12" t="s">
        <v>40</v>
      </c>
      <c r="P14" s="11"/>
    </row>
    <row r="15" spans="1:19" ht="15" customHeight="1" x14ac:dyDescent="0.3">
      <c r="A15" s="74"/>
      <c r="B15" s="75"/>
      <c r="C15" s="75"/>
      <c r="D15" s="75"/>
      <c r="E15" s="75"/>
      <c r="F15" s="75"/>
      <c r="G15" s="75"/>
      <c r="H15" s="75"/>
      <c r="I15" s="75"/>
      <c r="J15" s="75"/>
      <c r="K15" s="41" t="s">
        <v>14</v>
      </c>
      <c r="L15" s="32"/>
      <c r="M15" s="13"/>
      <c r="N15" s="14">
        <f>N14/1000</f>
        <v>0.93835000000000002</v>
      </c>
      <c r="O15" s="13" t="s">
        <v>15</v>
      </c>
      <c r="P15" s="14"/>
    </row>
    <row r="16" spans="1:19" ht="15" customHeight="1" x14ac:dyDescent="0.3">
      <c r="A16" s="74"/>
      <c r="B16" s="75"/>
      <c r="C16" s="75"/>
      <c r="D16" s="75"/>
      <c r="E16" s="75"/>
      <c r="F16" s="75"/>
      <c r="G16" s="75"/>
      <c r="H16" s="75"/>
      <c r="I16" s="75"/>
      <c r="J16" s="76"/>
      <c r="K16" s="42"/>
      <c r="L16" s="9"/>
      <c r="M16" s="9"/>
      <c r="N16" s="9"/>
      <c r="O16" s="9"/>
      <c r="P16" s="9"/>
    </row>
    <row r="17" spans="1:16" ht="15" customHeight="1" x14ac:dyDescent="0.3">
      <c r="A17" s="74"/>
      <c r="B17" s="75"/>
      <c r="C17" s="75"/>
      <c r="D17" s="75"/>
      <c r="E17" s="75"/>
      <c r="F17" s="75"/>
      <c r="G17" s="75"/>
      <c r="H17" s="75"/>
      <c r="I17" s="75"/>
      <c r="J17" s="76"/>
    </row>
    <row r="18" spans="1:16" ht="15" customHeight="1" x14ac:dyDescent="0.3">
      <c r="A18" s="74"/>
      <c r="B18" s="75"/>
      <c r="C18" s="75"/>
      <c r="D18" s="75"/>
      <c r="E18" s="75"/>
      <c r="F18" s="75"/>
      <c r="G18" s="75"/>
      <c r="H18" s="75"/>
      <c r="I18" s="75"/>
      <c r="J18" s="75"/>
      <c r="K18" s="62" t="s">
        <v>36</v>
      </c>
      <c r="L18" s="63"/>
      <c r="M18" s="63"/>
      <c r="N18" s="63"/>
      <c r="O18" s="63"/>
      <c r="P18" s="64"/>
    </row>
    <row r="19" spans="1:16" ht="15" customHeight="1" x14ac:dyDescent="0.3">
      <c r="A19" s="74"/>
      <c r="B19" s="75"/>
      <c r="C19" s="75"/>
      <c r="D19" s="75"/>
      <c r="E19" s="75"/>
      <c r="F19" s="75"/>
      <c r="G19" s="75"/>
      <c r="H19" s="75"/>
      <c r="I19" s="75"/>
      <c r="J19" s="75"/>
      <c r="K19" s="65"/>
      <c r="L19" s="66"/>
      <c r="M19" s="66"/>
      <c r="N19" s="66"/>
      <c r="O19" s="66"/>
      <c r="P19" s="67"/>
    </row>
    <row r="20" spans="1:16" ht="15" customHeight="1" x14ac:dyDescent="0.3">
      <c r="A20" s="74"/>
      <c r="B20" s="75"/>
      <c r="C20" s="75"/>
      <c r="D20" s="75"/>
      <c r="E20" s="75"/>
      <c r="F20" s="75"/>
      <c r="G20" s="75"/>
      <c r="H20" s="75"/>
      <c r="I20" s="75"/>
      <c r="J20" s="75"/>
      <c r="K20" s="35" t="s">
        <v>24</v>
      </c>
      <c r="L20" s="36"/>
      <c r="M20" s="28"/>
      <c r="N20" s="37"/>
      <c r="O20" s="28"/>
      <c r="P20" s="14"/>
    </row>
    <row r="21" spans="1:16" ht="15" customHeight="1" x14ac:dyDescent="0.3">
      <c r="A21" s="74"/>
      <c r="B21" s="75"/>
      <c r="C21" s="75"/>
      <c r="D21" s="75"/>
      <c r="E21" s="75"/>
      <c r="F21" s="75"/>
      <c r="G21" s="75"/>
      <c r="H21" s="75"/>
      <c r="I21" s="75"/>
      <c r="J21" s="75"/>
      <c r="K21" s="48"/>
      <c r="L21" s="49"/>
      <c r="M21" s="49"/>
      <c r="N21" s="49"/>
      <c r="O21" s="49"/>
      <c r="P21" s="50"/>
    </row>
    <row r="22" spans="1:16" ht="15" customHeight="1" x14ac:dyDescent="0.3">
      <c r="A22" s="74"/>
      <c r="B22" s="75"/>
      <c r="C22" s="75"/>
      <c r="D22" s="75"/>
      <c r="E22" s="75"/>
      <c r="F22" s="75"/>
      <c r="G22" s="75"/>
      <c r="H22" s="75"/>
      <c r="I22" s="75"/>
      <c r="J22" s="75"/>
      <c r="K22" s="29" t="s">
        <v>25</v>
      </c>
      <c r="L22" s="16"/>
      <c r="M22" s="16"/>
      <c r="N22" s="30">
        <f>SUM(N20*N12)</f>
        <v>0</v>
      </c>
      <c r="O22" s="14" t="s">
        <v>18</v>
      </c>
      <c r="P22" s="32"/>
    </row>
    <row r="23" spans="1:16" ht="15" customHeight="1" x14ac:dyDescent="0.3">
      <c r="A23" s="74"/>
      <c r="B23" s="75"/>
      <c r="C23" s="75"/>
      <c r="D23" s="75"/>
      <c r="E23" s="75"/>
      <c r="F23" s="75"/>
      <c r="G23" s="75"/>
      <c r="H23" s="75"/>
      <c r="I23" s="75"/>
      <c r="J23" s="75"/>
      <c r="K23" s="24" t="s">
        <v>26</v>
      </c>
      <c r="L23" s="25"/>
      <c r="M23" s="28"/>
      <c r="N23" s="14">
        <f>N13*N20</f>
        <v>0</v>
      </c>
      <c r="O23" s="31" t="s">
        <v>21</v>
      </c>
      <c r="P23" s="16"/>
    </row>
    <row r="24" spans="1:16" ht="15" customHeight="1" x14ac:dyDescent="0.3">
      <c r="A24" s="74"/>
      <c r="B24" s="75"/>
      <c r="C24" s="75"/>
      <c r="D24" s="75"/>
      <c r="E24" s="75"/>
      <c r="F24" s="75"/>
      <c r="G24" s="75"/>
      <c r="H24" s="75"/>
      <c r="I24" s="75"/>
      <c r="J24" s="75"/>
      <c r="K24" s="23" t="s">
        <v>44</v>
      </c>
      <c r="L24" s="14"/>
      <c r="M24" s="27"/>
      <c r="N24" s="14">
        <f>SUM(N23*N5)</f>
        <v>0</v>
      </c>
      <c r="O24" s="14" t="s">
        <v>41</v>
      </c>
      <c r="P24" s="16"/>
    </row>
    <row r="25" spans="1:16" ht="15" customHeight="1" x14ac:dyDescent="0.3">
      <c r="A25" s="74"/>
      <c r="B25" s="75"/>
      <c r="C25" s="75"/>
      <c r="D25" s="75"/>
      <c r="E25" s="75"/>
      <c r="F25" s="75"/>
      <c r="G25" s="75"/>
      <c r="H25" s="75"/>
      <c r="I25" s="75"/>
      <c r="J25" s="75"/>
      <c r="K25" s="22" t="s">
        <v>27</v>
      </c>
      <c r="L25" s="14"/>
      <c r="M25" s="26"/>
      <c r="N25" s="14">
        <f>SUM(N24*N6)/1000</f>
        <v>0</v>
      </c>
      <c r="O25" s="16" t="s">
        <v>15</v>
      </c>
      <c r="P25" s="33"/>
    </row>
    <row r="26" spans="1:16" ht="15" customHeight="1" x14ac:dyDescent="0.3">
      <c r="A26" s="74"/>
      <c r="B26" s="75"/>
      <c r="C26" s="75"/>
      <c r="D26" s="75"/>
      <c r="E26" s="75"/>
      <c r="F26" s="75"/>
      <c r="G26" s="75"/>
      <c r="H26" s="75"/>
      <c r="I26" s="75"/>
      <c r="J26" s="75"/>
      <c r="K26" s="19"/>
      <c r="L26" s="20"/>
      <c r="M26" s="20"/>
      <c r="N26" s="20"/>
      <c r="O26" s="20"/>
      <c r="P26" s="34"/>
    </row>
    <row r="27" spans="1:16" ht="15" customHeight="1" x14ac:dyDescent="0.3">
      <c r="A27" s="74"/>
      <c r="B27" s="75"/>
      <c r="C27" s="75"/>
      <c r="D27" s="75"/>
      <c r="E27" s="75"/>
      <c r="F27" s="75"/>
      <c r="G27" s="75"/>
      <c r="H27" s="75"/>
      <c r="I27" s="75"/>
      <c r="J27" s="75"/>
      <c r="K27" s="17"/>
      <c r="P27" s="18" t="s">
        <v>42</v>
      </c>
    </row>
    <row r="28" spans="1:16" ht="15" customHeight="1" x14ac:dyDescent="0.3">
      <c r="A28" s="74"/>
      <c r="B28" s="75"/>
      <c r="C28" s="75"/>
      <c r="D28" s="75"/>
      <c r="E28" s="75"/>
      <c r="F28" s="75"/>
      <c r="G28" s="75"/>
      <c r="H28" s="75"/>
      <c r="I28" s="75"/>
      <c r="J28" s="75"/>
      <c r="K28" s="51"/>
      <c r="L28" s="52"/>
      <c r="M28" s="52"/>
      <c r="N28" s="52"/>
      <c r="O28" s="52"/>
      <c r="P28" s="53"/>
    </row>
    <row r="29" spans="1:16" ht="15" customHeight="1" x14ac:dyDescent="0.3">
      <c r="A29" s="74"/>
      <c r="B29" s="75"/>
      <c r="C29" s="75"/>
      <c r="D29" s="75"/>
      <c r="E29" s="75"/>
      <c r="F29" s="75"/>
      <c r="G29" s="75"/>
      <c r="H29" s="75"/>
      <c r="I29" s="75"/>
      <c r="J29" s="75"/>
      <c r="K29" s="54"/>
      <c r="L29" s="55"/>
      <c r="M29" s="55"/>
      <c r="N29" s="55"/>
      <c r="O29" s="55"/>
      <c r="P29" s="56"/>
    </row>
    <row r="30" spans="1:16" ht="15" customHeight="1" x14ac:dyDescent="0.3">
      <c r="A30" s="74"/>
      <c r="B30" s="75"/>
      <c r="C30" s="75"/>
      <c r="D30" s="75"/>
      <c r="E30" s="75"/>
      <c r="F30" s="75"/>
      <c r="G30" s="75"/>
      <c r="H30" s="75"/>
      <c r="I30" s="75"/>
      <c r="J30" s="75"/>
      <c r="K30" s="15"/>
      <c r="L30" s="15"/>
      <c r="M30" s="15"/>
      <c r="N30" s="28"/>
      <c r="O30" s="28"/>
      <c r="P30" s="14"/>
    </row>
    <row r="31" spans="1:16" ht="15" customHeight="1" x14ac:dyDescent="0.3">
      <c r="A31" s="74"/>
      <c r="B31" s="75"/>
      <c r="C31" s="75"/>
      <c r="D31" s="75"/>
      <c r="E31" s="75"/>
      <c r="F31" s="75"/>
      <c r="G31" s="75"/>
      <c r="H31" s="75"/>
      <c r="I31" s="75"/>
      <c r="J31" s="75"/>
      <c r="K31" s="14"/>
      <c r="L31" s="26"/>
      <c r="M31" s="14"/>
      <c r="N31" s="14"/>
      <c r="O31" s="26"/>
      <c r="P31" s="14"/>
    </row>
    <row r="32" spans="1:16" ht="15" customHeight="1" x14ac:dyDescent="0.3">
      <c r="A32" s="74"/>
      <c r="B32" s="75"/>
      <c r="C32" s="75"/>
      <c r="D32" s="75"/>
      <c r="E32" s="75"/>
      <c r="F32" s="75"/>
      <c r="G32" s="75"/>
      <c r="H32" s="75"/>
      <c r="I32" s="75"/>
      <c r="J32" s="75"/>
      <c r="K32" s="68"/>
      <c r="L32" s="69"/>
      <c r="M32" s="69"/>
      <c r="N32" s="69"/>
      <c r="O32" s="69"/>
      <c r="P32" s="70"/>
    </row>
    <row r="33" spans="1:16" ht="15" customHeight="1" x14ac:dyDescent="0.3">
      <c r="A33" s="74"/>
      <c r="B33" s="75"/>
      <c r="C33" s="75"/>
      <c r="D33" s="75"/>
      <c r="E33" s="75"/>
      <c r="F33" s="75"/>
      <c r="G33" s="75"/>
      <c r="H33" s="75"/>
      <c r="I33" s="75"/>
      <c r="J33" s="75"/>
      <c r="K33" s="14"/>
      <c r="L33" s="28"/>
      <c r="M33" s="28"/>
      <c r="N33" s="28"/>
      <c r="O33" s="14"/>
      <c r="P33" s="14"/>
    </row>
    <row r="34" spans="1:16" ht="15" customHeight="1" x14ac:dyDescent="0.3">
      <c r="A34" s="74"/>
      <c r="B34" s="75"/>
      <c r="C34" s="75"/>
      <c r="D34" s="75"/>
      <c r="E34" s="75"/>
      <c r="F34" s="75"/>
      <c r="G34" s="75"/>
      <c r="H34" s="75"/>
      <c r="I34" s="75"/>
      <c r="J34" s="75"/>
      <c r="K34" s="43"/>
      <c r="L34" s="36"/>
      <c r="M34" s="15"/>
      <c r="N34" s="28"/>
      <c r="O34" s="16"/>
      <c r="P34" s="14"/>
    </row>
    <row r="35" spans="1:16" ht="15" customHeight="1" x14ac:dyDescent="0.3">
      <c r="A35" s="74"/>
      <c r="B35" s="75"/>
      <c r="C35" s="75"/>
      <c r="D35" s="75"/>
      <c r="E35" s="75"/>
      <c r="F35" s="75"/>
      <c r="G35" s="75"/>
      <c r="H35" s="75"/>
      <c r="I35" s="75"/>
      <c r="J35" s="75"/>
      <c r="K35" s="25"/>
      <c r="L35" s="44"/>
      <c r="M35" s="14"/>
      <c r="N35" s="44"/>
      <c r="O35" s="14"/>
      <c r="P35" s="31"/>
    </row>
    <row r="36" spans="1:16" ht="15" customHeight="1" x14ac:dyDescent="0.3">
      <c r="A36" s="74"/>
      <c r="B36" s="75"/>
      <c r="C36" s="75"/>
      <c r="D36" s="75"/>
      <c r="E36" s="75"/>
      <c r="F36" s="75"/>
      <c r="G36" s="75"/>
      <c r="H36" s="75"/>
      <c r="I36" s="75"/>
      <c r="J36" s="75"/>
      <c r="K36" s="48"/>
      <c r="L36" s="49"/>
      <c r="M36" s="49"/>
      <c r="N36" s="49"/>
      <c r="O36" s="49"/>
      <c r="P36" s="50"/>
    </row>
    <row r="37" spans="1:16" ht="15" customHeight="1" x14ac:dyDescent="0.3">
      <c r="A37" s="74"/>
      <c r="B37" s="75"/>
      <c r="C37" s="75"/>
      <c r="D37" s="75"/>
      <c r="E37" s="75"/>
      <c r="F37" s="75"/>
      <c r="G37" s="75"/>
      <c r="H37" s="75"/>
      <c r="I37" s="75"/>
      <c r="J37" s="75"/>
      <c r="K37" s="45"/>
      <c r="L37" s="14"/>
      <c r="M37" s="32"/>
      <c r="N37" s="32"/>
      <c r="O37" s="31"/>
      <c r="P37" s="33"/>
    </row>
    <row r="38" spans="1:16" ht="15" customHeight="1" x14ac:dyDescent="0.3">
      <c r="A38" s="74"/>
      <c r="B38" s="75"/>
      <c r="C38" s="75"/>
      <c r="D38" s="75"/>
      <c r="E38" s="75"/>
      <c r="F38" s="75"/>
      <c r="G38" s="75"/>
      <c r="H38" s="75"/>
      <c r="I38" s="75"/>
      <c r="J38" s="75"/>
      <c r="K38" s="14"/>
      <c r="L38" s="16"/>
      <c r="M38" s="38"/>
      <c r="N38" s="32"/>
      <c r="O38" s="14"/>
      <c r="P38" s="14"/>
    </row>
    <row r="39" spans="1:16" ht="15" customHeight="1" x14ac:dyDescent="0.3">
      <c r="A39" s="74"/>
      <c r="B39" s="75"/>
      <c r="C39" s="75"/>
      <c r="D39" s="75"/>
      <c r="E39" s="75"/>
      <c r="F39" s="75"/>
      <c r="G39" s="75"/>
      <c r="H39" s="75"/>
      <c r="I39" s="75"/>
      <c r="J39" s="75"/>
      <c r="K39" s="28"/>
      <c r="L39" s="28"/>
      <c r="M39" s="14"/>
      <c r="N39" s="32"/>
      <c r="O39" s="32"/>
      <c r="P39" s="32"/>
    </row>
    <row r="40" spans="1:16" ht="15" customHeight="1" x14ac:dyDescent="0.3">
      <c r="A40" s="74"/>
      <c r="B40" s="75"/>
      <c r="C40" s="75"/>
      <c r="D40" s="75"/>
      <c r="E40" s="75"/>
      <c r="F40" s="75"/>
      <c r="G40" s="75"/>
      <c r="H40" s="75"/>
      <c r="I40" s="75"/>
      <c r="J40" s="76"/>
      <c r="K40" s="46"/>
      <c r="L40" s="14"/>
      <c r="M40" s="14"/>
      <c r="N40" s="32"/>
      <c r="O40" s="32"/>
      <c r="P40" s="32"/>
    </row>
    <row r="41" spans="1:16" ht="15" customHeight="1" x14ac:dyDescent="0.3">
      <c r="A41" s="74"/>
      <c r="B41" s="75"/>
      <c r="C41" s="75"/>
      <c r="D41" s="75"/>
      <c r="E41" s="75"/>
      <c r="F41" s="75"/>
      <c r="G41" s="75"/>
      <c r="H41" s="75"/>
      <c r="I41" s="75"/>
      <c r="J41" s="76"/>
      <c r="K41" s="1"/>
      <c r="L41" s="47"/>
      <c r="M41" s="1"/>
      <c r="N41" s="1"/>
      <c r="O41" s="1"/>
      <c r="P41" s="1"/>
    </row>
    <row r="42" spans="1:16" ht="15" customHeight="1" x14ac:dyDescent="0.3">
      <c r="A42" s="74"/>
      <c r="B42" s="75"/>
      <c r="C42" s="75"/>
      <c r="D42" s="75"/>
      <c r="E42" s="75"/>
      <c r="F42" s="75"/>
      <c r="G42" s="75"/>
      <c r="H42" s="75"/>
      <c r="I42" s="75"/>
      <c r="J42" s="76"/>
      <c r="K42" s="1"/>
      <c r="L42" s="1"/>
      <c r="M42" s="1"/>
      <c r="N42" s="1"/>
      <c r="O42" s="1"/>
      <c r="P42" s="1"/>
    </row>
    <row r="43" spans="1:16" ht="15" customHeight="1" x14ac:dyDescent="0.3">
      <c r="A43" s="74"/>
      <c r="B43" s="75"/>
      <c r="C43" s="75"/>
      <c r="D43" s="75"/>
      <c r="E43" s="75"/>
      <c r="F43" s="75"/>
      <c r="G43" s="75"/>
      <c r="H43" s="75"/>
      <c r="I43" s="75"/>
      <c r="J43" s="75"/>
      <c r="K43" s="51"/>
      <c r="L43" s="52"/>
      <c r="M43" s="52"/>
      <c r="N43" s="52"/>
      <c r="O43" s="52"/>
      <c r="P43" s="53"/>
    </row>
    <row r="44" spans="1:16" ht="15" customHeight="1" x14ac:dyDescent="0.3">
      <c r="A44" s="74"/>
      <c r="B44" s="75"/>
      <c r="C44" s="75"/>
      <c r="D44" s="75"/>
      <c r="E44" s="75"/>
      <c r="F44" s="75"/>
      <c r="G44" s="75"/>
      <c r="H44" s="75"/>
      <c r="I44" s="75"/>
      <c r="J44" s="75"/>
      <c r="K44" s="54"/>
      <c r="L44" s="55"/>
      <c r="M44" s="55"/>
      <c r="N44" s="55"/>
      <c r="O44" s="55"/>
      <c r="P44" s="56"/>
    </row>
    <row r="45" spans="1:16" ht="15" customHeight="1" x14ac:dyDescent="0.3">
      <c r="A45" s="74"/>
      <c r="B45" s="75"/>
      <c r="C45" s="75"/>
      <c r="D45" s="75"/>
      <c r="E45" s="75"/>
      <c r="F45" s="75"/>
      <c r="G45" s="75"/>
      <c r="H45" s="75"/>
      <c r="I45" s="75"/>
      <c r="J45" s="75"/>
      <c r="K45" s="36"/>
      <c r="L45" s="25"/>
      <c r="M45" s="14"/>
      <c r="N45" s="14"/>
      <c r="O45" s="25"/>
      <c r="P45" s="31"/>
    </row>
    <row r="46" spans="1:16" ht="15" customHeight="1" x14ac:dyDescent="0.3">
      <c r="A46" s="74"/>
      <c r="B46" s="75"/>
      <c r="C46" s="75"/>
      <c r="D46" s="75"/>
      <c r="E46" s="75"/>
      <c r="F46" s="75"/>
      <c r="G46" s="75"/>
      <c r="H46" s="75"/>
      <c r="I46" s="75"/>
      <c r="J46" s="75"/>
      <c r="K46" s="28"/>
      <c r="L46" s="28"/>
      <c r="M46" s="14"/>
      <c r="N46" s="32"/>
      <c r="O46" s="14"/>
      <c r="P46" s="32"/>
    </row>
    <row r="47" spans="1:16" ht="15" customHeight="1" x14ac:dyDescent="0.3">
      <c r="A47" s="74"/>
      <c r="B47" s="75"/>
      <c r="C47" s="75"/>
      <c r="D47" s="75"/>
      <c r="E47" s="75"/>
      <c r="F47" s="75"/>
      <c r="G47" s="75"/>
      <c r="H47" s="75"/>
      <c r="I47" s="75"/>
      <c r="J47" s="75"/>
      <c r="K47" s="57"/>
      <c r="L47" s="58"/>
      <c r="M47" s="58"/>
      <c r="N47" s="58"/>
      <c r="O47" s="58"/>
      <c r="P47" s="59"/>
    </row>
    <row r="48" spans="1:16" ht="15" customHeight="1" x14ac:dyDescent="0.3">
      <c r="A48" s="74"/>
      <c r="B48" s="75"/>
      <c r="C48" s="75"/>
      <c r="D48" s="75"/>
      <c r="E48" s="75"/>
      <c r="F48" s="75"/>
      <c r="G48" s="75"/>
      <c r="H48" s="75"/>
      <c r="I48" s="75"/>
      <c r="J48" s="75"/>
      <c r="K48" s="14"/>
      <c r="L48" s="26"/>
      <c r="M48" s="14"/>
      <c r="N48" s="26"/>
      <c r="O48" s="14"/>
      <c r="P48" s="32"/>
    </row>
    <row r="49" spans="1:16" ht="18.45" customHeight="1" x14ac:dyDescent="0.3">
      <c r="A49" s="74"/>
      <c r="B49" s="75"/>
      <c r="C49" s="75"/>
      <c r="D49" s="75"/>
      <c r="E49" s="75"/>
      <c r="F49" s="75"/>
      <c r="G49" s="75"/>
      <c r="H49" s="75"/>
      <c r="I49" s="75"/>
      <c r="J49" s="75"/>
      <c r="K49" s="14"/>
      <c r="L49" s="26"/>
      <c r="M49" s="14"/>
      <c r="N49" s="26"/>
      <c r="O49" s="14"/>
      <c r="P49" s="32"/>
    </row>
    <row r="50" spans="1:16" ht="18.45" customHeight="1" x14ac:dyDescent="0.3">
      <c r="A50" s="74"/>
      <c r="B50" s="75"/>
      <c r="C50" s="75"/>
      <c r="D50" s="75"/>
      <c r="E50" s="75"/>
      <c r="F50" s="75"/>
      <c r="G50" s="75"/>
      <c r="H50" s="75"/>
      <c r="I50" s="75"/>
      <c r="J50" s="75"/>
      <c r="K50" s="14"/>
      <c r="L50" s="26"/>
      <c r="M50" s="14"/>
      <c r="N50" s="26"/>
      <c r="O50" s="14"/>
      <c r="P50" s="32"/>
    </row>
    <row r="51" spans="1:16" ht="18.45" customHeight="1" x14ac:dyDescent="0.3">
      <c r="A51" s="77"/>
      <c r="B51" s="78"/>
      <c r="C51" s="78"/>
      <c r="D51" s="78"/>
      <c r="E51" s="78"/>
      <c r="F51" s="78"/>
      <c r="G51" s="78"/>
      <c r="H51" s="78"/>
      <c r="I51" s="78"/>
      <c r="J51" s="78"/>
      <c r="K51" s="14"/>
      <c r="L51" s="26"/>
      <c r="M51" s="14"/>
      <c r="N51" s="26"/>
      <c r="O51" s="14"/>
      <c r="P51" s="32"/>
    </row>
    <row r="52" spans="1:16" x14ac:dyDescent="0.3">
      <c r="K52" s="19"/>
      <c r="L52" s="20"/>
      <c r="M52" s="20"/>
      <c r="N52" s="20"/>
      <c r="O52" s="20"/>
      <c r="P52" s="21"/>
    </row>
    <row r="54" spans="1:16" x14ac:dyDescent="0.3">
      <c r="A54" s="8" t="s">
        <v>39</v>
      </c>
    </row>
  </sheetData>
  <mergeCells count="12">
    <mergeCell ref="K36:P36"/>
    <mergeCell ref="K43:P44"/>
    <mergeCell ref="K47:P47"/>
    <mergeCell ref="A1:P2"/>
    <mergeCell ref="K18:P19"/>
    <mergeCell ref="K21:P21"/>
    <mergeCell ref="K7:P7"/>
    <mergeCell ref="K11:P11"/>
    <mergeCell ref="K28:P29"/>
    <mergeCell ref="K32:P32"/>
    <mergeCell ref="K3:P4"/>
    <mergeCell ref="A3:J5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AAAC1-60EF-4998-92D8-06DA3059FB48}">
  <dimension ref="A1"/>
  <sheetViews>
    <sheetView topLeftCell="A7" workbookViewId="0"/>
  </sheetViews>
  <sheetFormatPr defaultColWidth="8.77734375"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Scultety, Jason</dc:creator>
  <cp:keywords/>
  <dc:description/>
  <cp:lastModifiedBy>Peter Klassen</cp:lastModifiedBy>
  <cp:revision/>
  <dcterms:created xsi:type="dcterms:W3CDTF">2022-06-21T20:16:15Z</dcterms:created>
  <dcterms:modified xsi:type="dcterms:W3CDTF">2023-03-27T22:00:35Z</dcterms:modified>
  <cp:category/>
  <cp:contentStatus/>
</cp:coreProperties>
</file>