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eativebc.sharepoint.com/sites/TaxTeam/Shared Documents/WG - System Innovation/WIP/"/>
    </mc:Choice>
  </mc:AlternateContent>
  <xr:revisionPtr revIDLastSave="25" documentId="8_{6F17D1FE-3D03-4940-B8CA-5106618F36D6}" xr6:coauthVersionLast="47" xr6:coauthVersionMax="47" xr10:uidLastSave="{FAE52BF9-D518-40D9-9DD1-1A3AD8B3C2FC}"/>
  <workbookProtection workbookAlgorithmName="SHA-512" workbookHashValue="UGMmYLF+1thYAe4rBcsIL8J1A/mrCjvIE27ycmcdghLwS1weooWxMldWYRGsn1q9+qYVs/jU3nXFCHaQ99nHyg==" workbookSaltValue="XM7ubNUiffCTtVbB0ynzQw==" workbookSpinCount="100000" lockStructure="1"/>
  <bookViews>
    <workbookView xWindow="28680" yWindow="-120" windowWidth="29040" windowHeight="15720" firstSheet="1" xr2:uid="{411119D5-52BD-4DAD-AFB5-F192BA411B78}"/>
  </bookViews>
  <sheets>
    <sheet name="PSTC Calculator" sheetId="1" r:id="rId1"/>
    <sheet name="Episodic Workshee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" i="2"/>
  <c r="D13" i="1"/>
  <c r="B13" i="1"/>
  <c r="B32" i="1"/>
  <c r="D32" i="1"/>
  <c r="C26" i="1"/>
  <c r="B28" i="1" s="1"/>
  <c r="G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F3" i="2"/>
  <c r="J3" i="2" s="1"/>
  <c r="F4" i="2"/>
  <c r="F5" i="2"/>
  <c r="F6" i="2"/>
  <c r="F7" i="2"/>
  <c r="J7" i="2" s="1"/>
  <c r="F8" i="2"/>
  <c r="F9" i="2"/>
  <c r="F10" i="2"/>
  <c r="J10" i="2" s="1"/>
  <c r="F11" i="2"/>
  <c r="I11" i="2" s="1"/>
  <c r="F12" i="2"/>
  <c r="J12" i="2" s="1"/>
  <c r="F13" i="2"/>
  <c r="I13" i="2" s="1"/>
  <c r="F14" i="2"/>
  <c r="I14" i="2" s="1"/>
  <c r="F15" i="2"/>
  <c r="F16" i="2"/>
  <c r="H16" i="2" s="1"/>
  <c r="F17" i="2"/>
  <c r="H17" i="2" s="1"/>
  <c r="F18" i="2"/>
  <c r="H18" i="2" s="1"/>
  <c r="F19" i="2"/>
  <c r="J19" i="2" s="1"/>
  <c r="F20" i="2"/>
  <c r="F21" i="2"/>
  <c r="J21" i="2" s="1"/>
  <c r="F22" i="2"/>
  <c r="J22" i="2" s="1"/>
  <c r="F23" i="2"/>
  <c r="J23" i="2" s="1"/>
  <c r="F24" i="2"/>
  <c r="F25" i="2"/>
  <c r="F26" i="2"/>
  <c r="F27" i="2"/>
  <c r="F2" i="2"/>
  <c r="J2" i="2" s="1"/>
  <c r="I15" i="2" l="1"/>
  <c r="I27" i="2"/>
  <c r="I26" i="2"/>
  <c r="I25" i="2"/>
  <c r="H24" i="2"/>
  <c r="H20" i="2"/>
  <c r="H26" i="2"/>
  <c r="H25" i="2"/>
  <c r="J11" i="2"/>
  <c r="H27" i="2"/>
  <c r="J27" i="2"/>
  <c r="J26" i="2"/>
  <c r="J25" i="2"/>
  <c r="I24" i="2"/>
  <c r="J24" i="2"/>
  <c r="J20" i="2"/>
  <c r="J18" i="2"/>
  <c r="J17" i="2"/>
  <c r="J16" i="2"/>
  <c r="J15" i="2"/>
  <c r="J14" i="2"/>
  <c r="J13" i="2"/>
  <c r="I6" i="2"/>
  <c r="I5" i="2"/>
  <c r="H4" i="2"/>
  <c r="I9" i="2"/>
  <c r="I8" i="2"/>
  <c r="J9" i="2"/>
  <c r="J8" i="2"/>
  <c r="J5" i="2"/>
  <c r="J6" i="2"/>
  <c r="I17" i="2"/>
  <c r="J4" i="2"/>
  <c r="H22" i="2"/>
  <c r="H21" i="2"/>
  <c r="H12" i="2"/>
  <c r="I10" i="2"/>
  <c r="H23" i="2"/>
  <c r="H19" i="2"/>
  <c r="I7" i="2"/>
  <c r="I23" i="2"/>
  <c r="I20" i="2"/>
  <c r="I18" i="2"/>
  <c r="H15" i="2"/>
  <c r="H14" i="2"/>
  <c r="H13" i="2"/>
  <c r="H10" i="2"/>
  <c r="H9" i="2"/>
  <c r="I19" i="2"/>
  <c r="I21" i="2"/>
  <c r="I22" i="2"/>
  <c r="I16" i="2"/>
  <c r="I12" i="2"/>
  <c r="H11" i="2"/>
  <c r="H8" i="2"/>
  <c r="H7" i="2"/>
  <c r="H6" i="2"/>
  <c r="H5" i="2"/>
  <c r="I4" i="2"/>
  <c r="I2" i="2"/>
  <c r="I3" i="2"/>
  <c r="H3" i="2"/>
  <c r="H2" i="2"/>
  <c r="D28" i="1"/>
  <c r="I28" i="2" l="1"/>
  <c r="H28" i="2"/>
  <c r="D16" i="1" s="1"/>
  <c r="D20" i="1" l="1"/>
  <c r="D34" i="1" l="1"/>
</calcChain>
</file>

<file path=xl/sharedStrings.xml><?xml version="1.0" encoding="utf-8"?>
<sst xmlns="http://schemas.openxmlformats.org/spreadsheetml/2006/main" count="33" uniqueCount="32">
  <si>
    <t>PSTC Tax Credit Calculator for Live Action Episodic Productions</t>
  </si>
  <si>
    <t>Please only input your data in orange boxes as gray boxes contains fomula and should not be edited.</t>
  </si>
  <si>
    <t>This document is for the purposes of estimating tax credits and is not a final or guaranteed representation</t>
  </si>
  <si>
    <t xml:space="preserve"> of tax credits that a production corporation may or may not be eligible for.</t>
  </si>
  <si>
    <t>Principal Photography begins after December 31, 2024</t>
  </si>
  <si>
    <t>YES</t>
  </si>
  <si>
    <t>Total number of Episodes</t>
  </si>
  <si>
    <t>Accredited Qualified BC Labour Expenditure</t>
  </si>
  <si>
    <t>Calculation of Provincial Tax Credits</t>
  </si>
  <si>
    <t>(I) Basic Tax Credits</t>
  </si>
  <si>
    <t>(III) Regional Tax Credit</t>
  </si>
  <si>
    <t>Please complete "Episodic Worksheet" Tab</t>
  </si>
  <si>
    <t>(IV) Distant Tax Credits</t>
  </si>
  <si>
    <t>(V) Digital Animation or Visual Effects Tax Credit</t>
  </si>
  <si>
    <t>BC Post Production Labour</t>
  </si>
  <si>
    <t>BC VFX Labour (Digital)</t>
  </si>
  <si>
    <t>BC On-Set VFX Labour</t>
  </si>
  <si>
    <t>Total DAVE Labour</t>
  </si>
  <si>
    <t>(VI) Major Production Tax Credit</t>
  </si>
  <si>
    <t>Total accredited BC major production expenditure is greater than $200M</t>
  </si>
  <si>
    <t>NO</t>
  </si>
  <si>
    <t>Total Provincial Tax Credits</t>
  </si>
  <si>
    <t>Version 20251219</t>
  </si>
  <si>
    <t>EP #</t>
  </si>
  <si>
    <t>AQBCLE/EP</t>
  </si>
  <si>
    <t>TD</t>
  </si>
  <si>
    <t>RD</t>
  </si>
  <si>
    <t>DLD</t>
  </si>
  <si>
    <t>RD%</t>
  </si>
  <si>
    <t>DLD%</t>
  </si>
  <si>
    <t>Regional TC</t>
  </si>
  <si>
    <t>Distant Location 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</si>
</sst>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double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  <xf numFmtId="0" fontId="4" fillId="3" borderId="1" applyNumberFormat="0" applyAlignment="0" applyProtection="0"/>
    <xf numFmtId="0" fontId="8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165" fontId="0" fillId="0" borderId="0" xfId="1" applyNumberFormat="1" applyFont="1"/>
    <xf numFmtId="165" fontId="4" fillId="3" borderId="1" xfId="1" applyNumberFormat="1" applyFont="1" applyFill="1" applyBorder="1"/>
    <xf numFmtId="165" fontId="0" fillId="0" borderId="0" xfId="1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165" fontId="4" fillId="3" borderId="1" xfId="4" applyNumberFormat="1"/>
    <xf numFmtId="0" fontId="7" fillId="0" borderId="0" xfId="0" applyFont="1"/>
    <xf numFmtId="0" fontId="0" fillId="0" borderId="0" xfId="0" applyAlignment="1">
      <alignment horizontal="center"/>
    </xf>
    <xf numFmtId="165" fontId="3" fillId="3" borderId="3" xfId="3" applyNumberFormat="1" applyBorder="1"/>
    <xf numFmtId="0" fontId="5" fillId="0" borderId="0" xfId="0" applyFont="1" applyAlignment="1">
      <alignment horizontal="center"/>
    </xf>
    <xf numFmtId="9" fontId="4" fillId="3" borderId="1" xfId="6" applyFont="1" applyFill="1" applyBorder="1"/>
    <xf numFmtId="165" fontId="4" fillId="3" borderId="1" xfId="1" applyNumberFormat="1" applyFont="1" applyFill="1" applyBorder="1" applyAlignment="1">
      <alignment horizontal="center"/>
    </xf>
    <xf numFmtId="165" fontId="4" fillId="3" borderId="4" xfId="1" applyNumberFormat="1" applyFont="1" applyFill="1" applyBorder="1"/>
    <xf numFmtId="0" fontId="2" fillId="2" borderId="1" xfId="2" applyAlignment="1" applyProtection="1">
      <alignment horizontal="center"/>
      <protection locked="0"/>
    </xf>
    <xf numFmtId="0" fontId="2" fillId="2" borderId="1" xfId="2" applyAlignment="1" applyProtection="1">
      <protection locked="0"/>
    </xf>
    <xf numFmtId="165" fontId="2" fillId="2" borderId="1" xfId="1" applyNumberFormat="1" applyFont="1" applyFill="1" applyBorder="1" applyProtection="1">
      <protection locked="0"/>
    </xf>
    <xf numFmtId="165" fontId="2" fillId="2" borderId="1" xfId="2" applyNumberFormat="1" applyProtection="1">
      <protection locked="0"/>
    </xf>
    <xf numFmtId="0" fontId="8" fillId="0" borderId="0" xfId="5" applyAlignment="1">
      <alignment horizontal="center"/>
    </xf>
    <xf numFmtId="0" fontId="5" fillId="0" borderId="0" xfId="0" applyFont="1" applyAlignment="1">
      <alignment horizontal="left"/>
    </xf>
  </cellXfs>
  <cellStyles count="7">
    <cellStyle name="Calculation" xfId="4" builtinId="22"/>
    <cellStyle name="Currency" xfId="1" builtinId="4"/>
    <cellStyle name="Explanatory Text" xfId="5" builtinId="53"/>
    <cellStyle name="Input" xfId="2" builtinId="20"/>
    <cellStyle name="Normal" xfId="0" builtinId="0"/>
    <cellStyle name="Output" xfId="3" builtinId="21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23A59-D96D-422B-80A6-7483CE8CE9EF}">
  <dimension ref="A1:D77"/>
  <sheetViews>
    <sheetView tabSelected="1" workbookViewId="0">
      <selection activeCell="D9" sqref="D9"/>
    </sheetView>
  </sheetViews>
  <sheetFormatPr defaultColWidth="8.85546875" defaultRowHeight="15"/>
  <cols>
    <col min="1" max="1" width="5.7109375" customWidth="1"/>
    <col min="2" max="2" width="68.5703125" customWidth="1"/>
    <col min="3" max="4" width="17.140625" style="1" customWidth="1"/>
  </cols>
  <sheetData>
    <row r="1" spans="1:4" ht="23.25">
      <c r="A1" s="5" t="s">
        <v>0</v>
      </c>
    </row>
    <row r="2" spans="1:4">
      <c r="A2" s="18" t="s">
        <v>1</v>
      </c>
      <c r="B2" s="18"/>
      <c r="C2" s="18"/>
      <c r="D2" s="18"/>
    </row>
    <row r="3" spans="1:4">
      <c r="A3" s="18" t="s">
        <v>2</v>
      </c>
      <c r="B3" s="18"/>
      <c r="C3" s="18"/>
      <c r="D3" s="18"/>
    </row>
    <row r="4" spans="1:4">
      <c r="A4" s="18" t="s">
        <v>3</v>
      </c>
      <c r="B4" s="18"/>
      <c r="C4" s="18"/>
      <c r="D4" s="18"/>
    </row>
    <row r="5" spans="1:4">
      <c r="A5" s="4"/>
      <c r="C5"/>
      <c r="D5"/>
    </row>
    <row r="6" spans="1:4">
      <c r="A6" s="4" t="s">
        <v>4</v>
      </c>
      <c r="D6" s="14" t="s">
        <v>5</v>
      </c>
    </row>
    <row r="7" spans="1:4">
      <c r="A7" s="19" t="s">
        <v>6</v>
      </c>
      <c r="B7" s="19"/>
      <c r="C7"/>
      <c r="D7" s="15"/>
    </row>
    <row r="9" spans="1:4" ht="15.75">
      <c r="A9" s="7" t="s">
        <v>7</v>
      </c>
      <c r="D9" s="16">
        <v>0</v>
      </c>
    </row>
    <row r="11" spans="1:4" ht="15.75">
      <c r="A11" s="7" t="s">
        <v>8</v>
      </c>
    </row>
    <row r="12" spans="1:4">
      <c r="A12" s="4" t="s">
        <v>9</v>
      </c>
    </row>
    <row r="13" spans="1:4">
      <c r="B13" t="str">
        <f>IF(D6="YES", TEXT($D$9, "$ #,##0")  &amp; " x 36%", TEXT($D$9, "$ #,##0")  &amp; " x 28%")</f>
        <v>$ 0 x 36%</v>
      </c>
      <c r="D13" s="6">
        <f>IF(D6="YES",$D$9*0.36,$D$9*0.28)</f>
        <v>0</v>
      </c>
    </row>
    <row r="14" spans="1:4">
      <c r="D14"/>
    </row>
    <row r="15" spans="1:4">
      <c r="A15" s="4" t="s">
        <v>10</v>
      </c>
      <c r="C15" s="3"/>
    </row>
    <row r="16" spans="1:4">
      <c r="B16" t="s">
        <v>11</v>
      </c>
      <c r="C16"/>
      <c r="D16" s="6">
        <f>'Episodic Worksheet'!H28</f>
        <v>0</v>
      </c>
    </row>
    <row r="19" spans="1:4">
      <c r="A19" s="4" t="s">
        <v>12</v>
      </c>
    </row>
    <row r="20" spans="1:4">
      <c r="B20" t="s">
        <v>11</v>
      </c>
      <c r="C20"/>
      <c r="D20" s="6">
        <f>'Episodic Worksheet'!I28</f>
        <v>0</v>
      </c>
    </row>
    <row r="22" spans="1:4">
      <c r="A22" s="4" t="s">
        <v>13</v>
      </c>
    </row>
    <row r="23" spans="1:4">
      <c r="B23" t="s">
        <v>14</v>
      </c>
      <c r="C23" s="17">
        <v>0</v>
      </c>
    </row>
    <row r="24" spans="1:4">
      <c r="B24" t="s">
        <v>15</v>
      </c>
      <c r="C24" s="17">
        <v>0</v>
      </c>
    </row>
    <row r="25" spans="1:4">
      <c r="B25" t="s">
        <v>16</v>
      </c>
      <c r="C25" s="17">
        <v>0</v>
      </c>
    </row>
    <row r="26" spans="1:4">
      <c r="B26" s="4" t="s">
        <v>17</v>
      </c>
      <c r="C26" s="6">
        <f>SUM(C23:C25)</f>
        <v>0</v>
      </c>
    </row>
    <row r="28" spans="1:4">
      <c r="B28" t="str">
        <f>TEXT(C26, "$ #,##0") &amp; " x 16%"</f>
        <v>$ 0 x 16%</v>
      </c>
      <c r="C28"/>
      <c r="D28" s="6">
        <f>ROUND(C26*0.16, 0)</f>
        <v>0</v>
      </c>
    </row>
    <row r="30" spans="1:4">
      <c r="A30" s="4" t="s">
        <v>18</v>
      </c>
    </row>
    <row r="31" spans="1:4">
      <c r="B31" t="s">
        <v>19</v>
      </c>
      <c r="C31" s="14" t="s">
        <v>20</v>
      </c>
    </row>
    <row r="32" spans="1:4">
      <c r="B32" t="str">
        <f>IF(AND(C31="YES",D6="YES"), TEXT($D$9, "$ #,##0")  &amp; " x 2%", TEXT($D$9, "$ #,##0")  &amp; " x 0%")</f>
        <v>$ 0 x 0%</v>
      </c>
      <c r="C32"/>
      <c r="D32" s="2">
        <f>IF(AND(C31="YES",D6="YES"),D9*2%, 0)</f>
        <v>0</v>
      </c>
    </row>
    <row r="34" spans="1:4" ht="16.5" thickBot="1">
      <c r="A34" s="7" t="s">
        <v>21</v>
      </c>
      <c r="D34" s="9">
        <f>D13+D16+D20+D28+D32</f>
        <v>0</v>
      </c>
    </row>
    <row r="35" spans="1:4" ht="15.75" thickTop="1"/>
    <row r="77" spans="2:2">
      <c r="B77" t="s">
        <v>22</v>
      </c>
    </row>
  </sheetData>
  <sheetProtection sheet="1" objects="1" scenarios="1" selectLockedCells="1"/>
  <mergeCells count="4">
    <mergeCell ref="A4:D4"/>
    <mergeCell ref="A2:D2"/>
    <mergeCell ref="A3:D3"/>
    <mergeCell ref="A7:B7"/>
  </mergeCells>
  <dataValidations xWindow="773" yWindow="293" count="2">
    <dataValidation type="list" showErrorMessage="1" sqref="C31:C32 D6" xr:uid="{AB1A5520-BA68-4FB1-9C8B-2F654F5BF08B}">
      <formula1>"YES, NO"</formula1>
    </dataValidation>
    <dataValidation type="whole" allowBlank="1" showInputMessage="1" showErrorMessage="1" sqref="C7:D7" xr:uid="{97341BF9-95AC-4716-907B-64AE0331C632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F0F4F-DAE0-4084-B20D-1959958183AE}">
  <dimension ref="A1:J29"/>
  <sheetViews>
    <sheetView workbookViewId="0">
      <selection activeCell="D8" sqref="D8"/>
    </sheetView>
  </sheetViews>
  <sheetFormatPr defaultRowHeight="15"/>
  <cols>
    <col min="1" max="1" width="4.5703125" style="8" bestFit="1" customWidth="1"/>
    <col min="2" max="2" width="18.28515625" style="8" customWidth="1"/>
    <col min="3" max="5" width="4.5703125" style="8" customWidth="1"/>
    <col min="6" max="7" width="6.85546875" customWidth="1"/>
    <col min="8" max="9" width="18.28515625" customWidth="1"/>
    <col min="10" max="10" width="15.42578125" style="8" customWidth="1"/>
  </cols>
  <sheetData>
    <row r="1" spans="1:10">
      <c r="A1" s="10" t="s">
        <v>23</v>
      </c>
      <c r="B1" s="10" t="s">
        <v>24</v>
      </c>
      <c r="C1" s="10" t="s">
        <v>25</v>
      </c>
      <c r="D1" s="10" t="s">
        <v>26</v>
      </c>
      <c r="E1" s="10" t="s">
        <v>27</v>
      </c>
      <c r="F1" s="10" t="s">
        <v>28</v>
      </c>
      <c r="G1" s="10" t="s">
        <v>29</v>
      </c>
      <c r="H1" s="10" t="s">
        <v>30</v>
      </c>
      <c r="I1" s="10" t="s">
        <v>31</v>
      </c>
    </row>
    <row r="2" spans="1:10">
      <c r="A2" s="8">
        <v>1</v>
      </c>
      <c r="B2" s="12">
        <f>ROUND(IF(AND('PSTC Calculator'!$D$7&gt;0,A2&lt;='PSTC Calculator'!$D$7),'PSTC Calculator'!$D$9/'PSTC Calculator'!$D$7,0),0)</f>
        <v>0</v>
      </c>
      <c r="C2" s="14"/>
      <c r="D2" s="14"/>
      <c r="E2" s="14"/>
      <c r="F2" s="11">
        <f>MIN(1, IF($C2&gt;0, ROUND(D2/$C2,2), 0))</f>
        <v>0</v>
      </c>
      <c r="G2" s="11">
        <f>MIN(1, IF($C2&gt;0, ROUND(E2/$C2,2), 0))</f>
        <v>0</v>
      </c>
      <c r="H2" s="2">
        <f>ROUND(IF(AND($F2&gt;50%,$D2&gt;=5),$B2*F2*6%,0),0)</f>
        <v>0</v>
      </c>
      <c r="I2" s="2">
        <f>ROUND(IF(AND($F2&gt;50%,$D2&gt;=5),$B2*G2*6%,0),0)</f>
        <v>0</v>
      </c>
      <c r="J2" s="8" t="str">
        <f>IF(AND('PSTC Calculator'!$D$7&gt;0,A2&lt;='PSTC Calculator'!$D$7),IF(AND($F2&gt;50%,$D2&gt;=5),"", "Not Eligible"),"")</f>
        <v/>
      </c>
    </row>
    <row r="3" spans="1:10">
      <c r="A3" s="8">
        <v>2</v>
      </c>
      <c r="B3" s="12">
        <f>ROUND(IF(AND('PSTC Calculator'!$D$7&gt;0,A3&lt;='PSTC Calculator'!$D$7),'PSTC Calculator'!$D$9/'PSTC Calculator'!$D$7,0),0)</f>
        <v>0</v>
      </c>
      <c r="C3" s="14"/>
      <c r="D3" s="14"/>
      <c r="E3" s="14"/>
      <c r="F3" s="11">
        <f t="shared" ref="F3:G27" si="0">MIN(1, IF($C3&gt;0, ROUND(D3/$C3,2), 0))</f>
        <v>0</v>
      </c>
      <c r="G3" s="11">
        <f t="shared" si="0"/>
        <v>0</v>
      </c>
      <c r="H3" s="2">
        <f t="shared" ref="H3:H27" si="1">ROUND(IF(AND($F3&gt;50%,$D3&gt;=5),$B3*F3*6%,0),0)</f>
        <v>0</v>
      </c>
      <c r="I3" s="2">
        <f t="shared" ref="I3:I27" si="2">ROUND(IF(AND($F3&gt;50%,$D3&gt;=5),$B3*G3*6%,0),0)</f>
        <v>0</v>
      </c>
      <c r="J3" s="8" t="str">
        <f>IF(AND('PSTC Calculator'!$D$7&gt;0,A3&lt;='PSTC Calculator'!$D$7),IF(AND($F3&gt;50%,$D3&gt;=5),"", "Not Eligible"),"")</f>
        <v/>
      </c>
    </row>
    <row r="4" spans="1:10">
      <c r="A4" s="8">
        <v>3</v>
      </c>
      <c r="B4" s="12">
        <f>ROUND(IF(AND('PSTC Calculator'!$D$7&gt;0,A4&lt;='PSTC Calculator'!$D$7),'PSTC Calculator'!$D$9/'PSTC Calculator'!$D$7,0),0)</f>
        <v>0</v>
      </c>
      <c r="C4" s="14"/>
      <c r="D4" s="14"/>
      <c r="E4" s="14"/>
      <c r="F4" s="11">
        <f t="shared" si="0"/>
        <v>0</v>
      </c>
      <c r="G4" s="11">
        <f t="shared" si="0"/>
        <v>0</v>
      </c>
      <c r="H4" s="2">
        <f t="shared" si="1"/>
        <v>0</v>
      </c>
      <c r="I4" s="2">
        <f t="shared" si="2"/>
        <v>0</v>
      </c>
      <c r="J4" s="8" t="str">
        <f>IF(AND('PSTC Calculator'!$D$7&gt;0,A4&lt;='PSTC Calculator'!$D$7),IF(AND($F4&gt;50%,$D4&gt;=5),"", "Not Eligible"),"")</f>
        <v/>
      </c>
    </row>
    <row r="5" spans="1:10">
      <c r="A5" s="8">
        <v>4</v>
      </c>
      <c r="B5" s="12">
        <f>ROUND(IF(AND('PSTC Calculator'!$D$7&gt;0,A5&lt;='PSTC Calculator'!$D$7),'PSTC Calculator'!$D$9/'PSTC Calculator'!$D$7,0),0)</f>
        <v>0</v>
      </c>
      <c r="C5" s="14"/>
      <c r="D5" s="14"/>
      <c r="E5" s="14"/>
      <c r="F5" s="11">
        <f t="shared" si="0"/>
        <v>0</v>
      </c>
      <c r="G5" s="11">
        <f t="shared" si="0"/>
        <v>0</v>
      </c>
      <c r="H5" s="2">
        <f t="shared" si="1"/>
        <v>0</v>
      </c>
      <c r="I5" s="2">
        <f t="shared" si="2"/>
        <v>0</v>
      </c>
      <c r="J5" s="8" t="str">
        <f>IF(AND('PSTC Calculator'!$D$7&gt;0,A5&lt;='PSTC Calculator'!$D$7),IF(AND($F5&gt;50%,$D5&gt;=5),"", "Not Eligible"),"")</f>
        <v/>
      </c>
    </row>
    <row r="6" spans="1:10">
      <c r="A6" s="8">
        <v>5</v>
      </c>
      <c r="B6" s="12">
        <f>ROUND(IF(AND('PSTC Calculator'!$D$7&gt;0,A6&lt;='PSTC Calculator'!$D$7),'PSTC Calculator'!$D$9/'PSTC Calculator'!$D$7,0),0)</f>
        <v>0</v>
      </c>
      <c r="C6" s="14"/>
      <c r="D6" s="14"/>
      <c r="E6" s="14"/>
      <c r="F6" s="11">
        <f t="shared" si="0"/>
        <v>0</v>
      </c>
      <c r="G6" s="11">
        <f t="shared" si="0"/>
        <v>0</v>
      </c>
      <c r="H6" s="2">
        <f t="shared" si="1"/>
        <v>0</v>
      </c>
      <c r="I6" s="2">
        <f t="shared" si="2"/>
        <v>0</v>
      </c>
      <c r="J6" s="8" t="str">
        <f>IF(AND('PSTC Calculator'!$D$7&gt;0,A6&lt;='PSTC Calculator'!$D$7),IF(AND($F6&gt;50%,$D6&gt;=5),"", "Not Eligible"),"")</f>
        <v/>
      </c>
    </row>
    <row r="7" spans="1:10">
      <c r="A7" s="8">
        <v>6</v>
      </c>
      <c r="B7" s="12">
        <f>ROUND(IF(AND('PSTC Calculator'!$D$7&gt;0,A7&lt;='PSTC Calculator'!$D$7),'PSTC Calculator'!$D$9/'PSTC Calculator'!$D$7,0),0)</f>
        <v>0</v>
      </c>
      <c r="C7" s="14"/>
      <c r="D7" s="14"/>
      <c r="E7" s="14"/>
      <c r="F7" s="11">
        <f t="shared" si="0"/>
        <v>0</v>
      </c>
      <c r="G7" s="11">
        <f t="shared" si="0"/>
        <v>0</v>
      </c>
      <c r="H7" s="2">
        <f t="shared" si="1"/>
        <v>0</v>
      </c>
      <c r="I7" s="2">
        <f t="shared" si="2"/>
        <v>0</v>
      </c>
      <c r="J7" s="8" t="str">
        <f>IF(AND('PSTC Calculator'!$D$7&gt;0,A7&lt;='PSTC Calculator'!$D$7),IF(AND($F7&gt;50%,$D7&gt;=5),"", "Not Eligible"),"")</f>
        <v/>
      </c>
    </row>
    <row r="8" spans="1:10">
      <c r="A8" s="8">
        <v>7</v>
      </c>
      <c r="B8" s="12">
        <f>ROUND(IF(AND('PSTC Calculator'!$D$7&gt;0,A8&lt;='PSTC Calculator'!$D$7),'PSTC Calculator'!$D$9/'PSTC Calculator'!$D$7,0),0)</f>
        <v>0</v>
      </c>
      <c r="C8" s="14"/>
      <c r="D8" s="14"/>
      <c r="E8" s="14"/>
      <c r="F8" s="11">
        <f t="shared" si="0"/>
        <v>0</v>
      </c>
      <c r="G8" s="11">
        <f t="shared" si="0"/>
        <v>0</v>
      </c>
      <c r="H8" s="2">
        <f t="shared" si="1"/>
        <v>0</v>
      </c>
      <c r="I8" s="2">
        <f t="shared" si="2"/>
        <v>0</v>
      </c>
      <c r="J8" s="8" t="str">
        <f>IF(AND('PSTC Calculator'!$D$7&gt;0,A8&lt;='PSTC Calculator'!$D$7),IF(AND($F8&gt;50%,$D8&gt;=5),"", "Not Eligible"),"")</f>
        <v/>
      </c>
    </row>
    <row r="9" spans="1:10">
      <c r="A9" s="8">
        <v>8</v>
      </c>
      <c r="B9" s="12">
        <f>ROUND(IF(AND('PSTC Calculator'!$D$7&gt;0,A9&lt;='PSTC Calculator'!$D$7),'PSTC Calculator'!$D$9/'PSTC Calculator'!$D$7,0),0)</f>
        <v>0</v>
      </c>
      <c r="C9" s="14"/>
      <c r="D9" s="14"/>
      <c r="E9" s="14"/>
      <c r="F9" s="11">
        <f t="shared" si="0"/>
        <v>0</v>
      </c>
      <c r="G9" s="11">
        <f t="shared" si="0"/>
        <v>0</v>
      </c>
      <c r="H9" s="2">
        <f t="shared" si="1"/>
        <v>0</v>
      </c>
      <c r="I9" s="2">
        <f t="shared" si="2"/>
        <v>0</v>
      </c>
      <c r="J9" s="8" t="str">
        <f>IF(AND('PSTC Calculator'!$D$7&gt;0,A9&lt;='PSTC Calculator'!$D$7),IF(AND($F9&gt;50%,$D9&gt;=5),"", "Not Eligible"),"")</f>
        <v/>
      </c>
    </row>
    <row r="10" spans="1:10">
      <c r="A10" s="8">
        <v>9</v>
      </c>
      <c r="B10" s="12">
        <f>ROUND(IF(AND('PSTC Calculator'!$D$7&gt;0,A10&lt;='PSTC Calculator'!$D$7),'PSTC Calculator'!$D$9/'PSTC Calculator'!$D$7,0),0)</f>
        <v>0</v>
      </c>
      <c r="C10" s="14"/>
      <c r="D10" s="14"/>
      <c r="E10" s="14"/>
      <c r="F10" s="11">
        <f t="shared" si="0"/>
        <v>0</v>
      </c>
      <c r="G10" s="11">
        <f t="shared" si="0"/>
        <v>0</v>
      </c>
      <c r="H10" s="2">
        <f t="shared" si="1"/>
        <v>0</v>
      </c>
      <c r="I10" s="2">
        <f t="shared" si="2"/>
        <v>0</v>
      </c>
      <c r="J10" s="8" t="str">
        <f>IF(AND('PSTC Calculator'!$D$7&gt;0,A10&lt;='PSTC Calculator'!$D$7),IF(AND($F10&gt;50%,$D10&gt;=5),"", "Not Eligible"),"")</f>
        <v/>
      </c>
    </row>
    <row r="11" spans="1:10">
      <c r="A11" s="8">
        <v>10</v>
      </c>
      <c r="B11" s="12">
        <f>ROUND(IF(AND('PSTC Calculator'!$D$7&gt;0,A11&lt;='PSTC Calculator'!$D$7),'PSTC Calculator'!$D$9/'PSTC Calculator'!$D$7,0),0)</f>
        <v>0</v>
      </c>
      <c r="C11" s="14"/>
      <c r="D11" s="14"/>
      <c r="E11" s="14"/>
      <c r="F11" s="11">
        <f t="shared" si="0"/>
        <v>0</v>
      </c>
      <c r="G11" s="11">
        <f t="shared" si="0"/>
        <v>0</v>
      </c>
      <c r="H11" s="2">
        <f t="shared" si="1"/>
        <v>0</v>
      </c>
      <c r="I11" s="2">
        <f t="shared" si="2"/>
        <v>0</v>
      </c>
      <c r="J11" s="8" t="str">
        <f>IF(AND('PSTC Calculator'!$D$7&gt;0,A11&lt;='PSTC Calculator'!$D$7),IF(AND($F11&gt;50%,$D11&gt;=5),"", "Not Eligible"),"")</f>
        <v/>
      </c>
    </row>
    <row r="12" spans="1:10">
      <c r="A12" s="8">
        <v>11</v>
      </c>
      <c r="B12" s="12">
        <f>ROUND(IF(AND('PSTC Calculator'!$D$7&gt;0,A12&lt;='PSTC Calculator'!$D$7),'PSTC Calculator'!$D$9/'PSTC Calculator'!$D$7,0),0)</f>
        <v>0</v>
      </c>
      <c r="C12" s="14"/>
      <c r="D12" s="14"/>
      <c r="E12" s="14"/>
      <c r="F12" s="11">
        <f t="shared" si="0"/>
        <v>0</v>
      </c>
      <c r="G12" s="11">
        <f t="shared" si="0"/>
        <v>0</v>
      </c>
      <c r="H12" s="2">
        <f t="shared" si="1"/>
        <v>0</v>
      </c>
      <c r="I12" s="2">
        <f t="shared" si="2"/>
        <v>0</v>
      </c>
      <c r="J12" s="8" t="str">
        <f>IF(AND('PSTC Calculator'!$D$7&gt;0,A12&lt;='PSTC Calculator'!$D$7),IF(AND($F12&gt;50%,$D12&gt;=5),"", "Not Eligible"),"")</f>
        <v/>
      </c>
    </row>
    <row r="13" spans="1:10">
      <c r="A13" s="8">
        <v>12</v>
      </c>
      <c r="B13" s="12">
        <f>ROUND(IF(AND('PSTC Calculator'!$D$7&gt;0,A13&lt;='PSTC Calculator'!$D$7),'PSTC Calculator'!$D$9/'PSTC Calculator'!$D$7,0),0)</f>
        <v>0</v>
      </c>
      <c r="C13" s="14"/>
      <c r="D13" s="14"/>
      <c r="E13" s="14"/>
      <c r="F13" s="11">
        <f t="shared" si="0"/>
        <v>0</v>
      </c>
      <c r="G13" s="11">
        <f t="shared" si="0"/>
        <v>0</v>
      </c>
      <c r="H13" s="2">
        <f t="shared" si="1"/>
        <v>0</v>
      </c>
      <c r="I13" s="2">
        <f t="shared" si="2"/>
        <v>0</v>
      </c>
      <c r="J13" s="8" t="str">
        <f>IF(AND('PSTC Calculator'!$D$7&gt;0,A13&lt;='PSTC Calculator'!$D$7),IF(AND($F13&gt;50%,$D13&gt;=5),"", "Not Eligible"),"")</f>
        <v/>
      </c>
    </row>
    <row r="14" spans="1:10">
      <c r="A14" s="8">
        <v>13</v>
      </c>
      <c r="B14" s="12">
        <f>ROUND(IF(AND('PSTC Calculator'!$D$7&gt;0,A14&lt;='PSTC Calculator'!$D$7),'PSTC Calculator'!$D$9/'PSTC Calculator'!$D$7,0),0)</f>
        <v>0</v>
      </c>
      <c r="C14" s="14"/>
      <c r="D14" s="14"/>
      <c r="E14" s="14"/>
      <c r="F14" s="11">
        <f t="shared" si="0"/>
        <v>0</v>
      </c>
      <c r="G14" s="11">
        <f t="shared" si="0"/>
        <v>0</v>
      </c>
      <c r="H14" s="2">
        <f t="shared" si="1"/>
        <v>0</v>
      </c>
      <c r="I14" s="2">
        <f t="shared" si="2"/>
        <v>0</v>
      </c>
      <c r="J14" s="8" t="str">
        <f>IF(AND('PSTC Calculator'!$D$7&gt;0,A14&lt;='PSTC Calculator'!$D$7),IF(AND($F14&gt;50%,$D14&gt;=5),"", "Not Eligible"),"")</f>
        <v/>
      </c>
    </row>
    <row r="15" spans="1:10">
      <c r="A15" s="8">
        <v>14</v>
      </c>
      <c r="B15" s="12">
        <f>ROUND(IF(AND('PSTC Calculator'!$D$7&gt;0,A15&lt;='PSTC Calculator'!$D$7),'PSTC Calculator'!$D$9/'PSTC Calculator'!$D$7,0),0)</f>
        <v>0</v>
      </c>
      <c r="C15" s="14"/>
      <c r="D15" s="14"/>
      <c r="E15" s="14"/>
      <c r="F15" s="11">
        <f t="shared" si="0"/>
        <v>0</v>
      </c>
      <c r="G15" s="11">
        <f t="shared" si="0"/>
        <v>0</v>
      </c>
      <c r="H15" s="2">
        <f t="shared" si="1"/>
        <v>0</v>
      </c>
      <c r="I15" s="2">
        <f t="shared" si="2"/>
        <v>0</v>
      </c>
      <c r="J15" s="8" t="str">
        <f>IF(AND('PSTC Calculator'!$D$7&gt;0,A15&lt;='PSTC Calculator'!$D$7),IF(AND($F15&gt;50%,$D15&gt;=5),"", "Not Eligible"),"")</f>
        <v/>
      </c>
    </row>
    <row r="16" spans="1:10">
      <c r="A16" s="8">
        <v>15</v>
      </c>
      <c r="B16" s="12">
        <f>ROUND(IF(AND('PSTC Calculator'!$D$7&gt;0,A16&lt;='PSTC Calculator'!$D$7),'PSTC Calculator'!$D$9/'PSTC Calculator'!$D$7,0),0)</f>
        <v>0</v>
      </c>
      <c r="C16" s="14"/>
      <c r="D16" s="14"/>
      <c r="E16" s="14"/>
      <c r="F16" s="11">
        <f t="shared" si="0"/>
        <v>0</v>
      </c>
      <c r="G16" s="11">
        <f t="shared" si="0"/>
        <v>0</v>
      </c>
      <c r="H16" s="2">
        <f t="shared" si="1"/>
        <v>0</v>
      </c>
      <c r="I16" s="2">
        <f t="shared" si="2"/>
        <v>0</v>
      </c>
      <c r="J16" s="8" t="str">
        <f>IF(AND('PSTC Calculator'!$D$7&gt;0,A16&lt;='PSTC Calculator'!$D$7),IF(AND($F16&gt;50%,$D16&gt;=5),"", "Not Eligible"),"")</f>
        <v/>
      </c>
    </row>
    <row r="17" spans="1:10">
      <c r="A17" s="8">
        <v>16</v>
      </c>
      <c r="B17" s="12">
        <f>ROUND(IF(AND('PSTC Calculator'!$D$7&gt;0,A17&lt;='PSTC Calculator'!$D$7),'PSTC Calculator'!$D$9/'PSTC Calculator'!$D$7,0),0)</f>
        <v>0</v>
      </c>
      <c r="C17" s="14"/>
      <c r="D17" s="14"/>
      <c r="E17" s="14"/>
      <c r="F17" s="11">
        <f t="shared" si="0"/>
        <v>0</v>
      </c>
      <c r="G17" s="11">
        <f t="shared" si="0"/>
        <v>0</v>
      </c>
      <c r="H17" s="2">
        <f t="shared" si="1"/>
        <v>0</v>
      </c>
      <c r="I17" s="2">
        <f t="shared" si="2"/>
        <v>0</v>
      </c>
      <c r="J17" s="8" t="str">
        <f>IF(AND('PSTC Calculator'!$D$7&gt;0,A17&lt;='PSTC Calculator'!$D$7),IF(AND($F17&gt;50%,$D17&gt;=5),"", "Not Eligible"),"")</f>
        <v/>
      </c>
    </row>
    <row r="18" spans="1:10">
      <c r="A18" s="8">
        <v>17</v>
      </c>
      <c r="B18" s="12">
        <f>ROUND(IF(AND('PSTC Calculator'!$D$7&gt;0,A18&lt;='PSTC Calculator'!$D$7),'PSTC Calculator'!$D$9/'PSTC Calculator'!$D$7,0),0)</f>
        <v>0</v>
      </c>
      <c r="C18" s="14"/>
      <c r="D18" s="14"/>
      <c r="E18" s="14"/>
      <c r="F18" s="11">
        <f t="shared" si="0"/>
        <v>0</v>
      </c>
      <c r="G18" s="11">
        <f t="shared" si="0"/>
        <v>0</v>
      </c>
      <c r="H18" s="2">
        <f t="shared" si="1"/>
        <v>0</v>
      </c>
      <c r="I18" s="2">
        <f t="shared" si="2"/>
        <v>0</v>
      </c>
      <c r="J18" s="8" t="str">
        <f>IF(AND('PSTC Calculator'!$D$7&gt;0,A18&lt;='PSTC Calculator'!$D$7),IF(AND($F18&gt;50%,$D18&gt;=5),"", "Not Eligible"),"")</f>
        <v/>
      </c>
    </row>
    <row r="19" spans="1:10">
      <c r="A19" s="8">
        <v>18</v>
      </c>
      <c r="B19" s="12">
        <f>ROUND(IF(AND('PSTC Calculator'!$D$7&gt;0,A19&lt;='PSTC Calculator'!$D$7),'PSTC Calculator'!$D$9/'PSTC Calculator'!$D$7,0),0)</f>
        <v>0</v>
      </c>
      <c r="C19" s="14"/>
      <c r="D19" s="14"/>
      <c r="E19" s="14"/>
      <c r="F19" s="11">
        <f t="shared" si="0"/>
        <v>0</v>
      </c>
      <c r="G19" s="11">
        <f t="shared" si="0"/>
        <v>0</v>
      </c>
      <c r="H19" s="2">
        <f t="shared" si="1"/>
        <v>0</v>
      </c>
      <c r="I19" s="2">
        <f t="shared" si="2"/>
        <v>0</v>
      </c>
      <c r="J19" s="8" t="str">
        <f>IF(AND('PSTC Calculator'!$D$7&gt;0,A19&lt;='PSTC Calculator'!$D$7),IF(AND($F19&gt;50%,$D19&gt;=5),"", "Not Eligible"),"")</f>
        <v/>
      </c>
    </row>
    <row r="20" spans="1:10">
      <c r="A20" s="8">
        <v>19</v>
      </c>
      <c r="B20" s="12">
        <f>ROUND(IF(AND('PSTC Calculator'!$D$7&gt;0,A20&lt;='PSTC Calculator'!$D$7),'PSTC Calculator'!$D$9/'PSTC Calculator'!$D$7,0),0)</f>
        <v>0</v>
      </c>
      <c r="C20" s="14"/>
      <c r="D20" s="14"/>
      <c r="E20" s="14"/>
      <c r="F20" s="11">
        <f t="shared" si="0"/>
        <v>0</v>
      </c>
      <c r="G20" s="11">
        <f t="shared" si="0"/>
        <v>0</v>
      </c>
      <c r="H20" s="2">
        <f t="shared" si="1"/>
        <v>0</v>
      </c>
      <c r="I20" s="2">
        <f t="shared" si="2"/>
        <v>0</v>
      </c>
      <c r="J20" s="8" t="str">
        <f>IF(AND('PSTC Calculator'!$D$7&gt;0,A20&lt;='PSTC Calculator'!$D$7),IF(AND($F20&gt;50%,$D20&gt;=5),"", "Not Eligible"),"")</f>
        <v/>
      </c>
    </row>
    <row r="21" spans="1:10">
      <c r="A21" s="8">
        <v>20</v>
      </c>
      <c r="B21" s="12">
        <f>ROUND(IF(AND('PSTC Calculator'!$D$7&gt;0,A21&lt;='PSTC Calculator'!$D$7),'PSTC Calculator'!$D$9/'PSTC Calculator'!$D$7,0),0)</f>
        <v>0</v>
      </c>
      <c r="C21" s="14"/>
      <c r="D21" s="14"/>
      <c r="E21" s="14"/>
      <c r="F21" s="11">
        <f t="shared" si="0"/>
        <v>0</v>
      </c>
      <c r="G21" s="11">
        <f t="shared" si="0"/>
        <v>0</v>
      </c>
      <c r="H21" s="2">
        <f t="shared" si="1"/>
        <v>0</v>
      </c>
      <c r="I21" s="2">
        <f t="shared" si="2"/>
        <v>0</v>
      </c>
      <c r="J21" s="8" t="str">
        <f>IF(AND('PSTC Calculator'!$D$7&gt;0,A21&lt;='PSTC Calculator'!$D$7),IF(AND($F21&gt;50%,$D21&gt;=5),"", "Not Eligible"),"")</f>
        <v/>
      </c>
    </row>
    <row r="22" spans="1:10">
      <c r="A22" s="8">
        <v>21</v>
      </c>
      <c r="B22" s="12">
        <f>ROUND(IF(AND('PSTC Calculator'!$D$7&gt;0,A22&lt;='PSTC Calculator'!$D$7),'PSTC Calculator'!$D$9/'PSTC Calculator'!$D$7,0),0)</f>
        <v>0</v>
      </c>
      <c r="C22" s="14"/>
      <c r="D22" s="14"/>
      <c r="E22" s="14"/>
      <c r="F22" s="11">
        <f t="shared" si="0"/>
        <v>0</v>
      </c>
      <c r="G22" s="11">
        <f t="shared" si="0"/>
        <v>0</v>
      </c>
      <c r="H22" s="2">
        <f t="shared" si="1"/>
        <v>0</v>
      </c>
      <c r="I22" s="2">
        <f t="shared" si="2"/>
        <v>0</v>
      </c>
      <c r="J22" s="8" t="str">
        <f>IF(AND('PSTC Calculator'!$D$7&gt;0,A22&lt;='PSTC Calculator'!$D$7),IF(AND($F22&gt;50%,$D22&gt;=5),"", "Not Eligible"),"")</f>
        <v/>
      </c>
    </row>
    <row r="23" spans="1:10">
      <c r="A23" s="8">
        <v>22</v>
      </c>
      <c r="B23" s="12">
        <f>ROUND(IF(AND('PSTC Calculator'!$D$7&gt;0,A23&lt;='PSTC Calculator'!$D$7),'PSTC Calculator'!$D$9/'PSTC Calculator'!$D$7,0),0)</f>
        <v>0</v>
      </c>
      <c r="C23" s="14"/>
      <c r="D23" s="14"/>
      <c r="E23" s="14"/>
      <c r="F23" s="11">
        <f t="shared" si="0"/>
        <v>0</v>
      </c>
      <c r="G23" s="11">
        <f t="shared" si="0"/>
        <v>0</v>
      </c>
      <c r="H23" s="2">
        <f t="shared" si="1"/>
        <v>0</v>
      </c>
      <c r="I23" s="2">
        <f t="shared" si="2"/>
        <v>0</v>
      </c>
      <c r="J23" s="8" t="str">
        <f>IF(AND('PSTC Calculator'!$D$7&gt;0,A23&lt;='PSTC Calculator'!$D$7),IF(AND($F23&gt;50%,$D23&gt;=5),"", "Not Eligible"),"")</f>
        <v/>
      </c>
    </row>
    <row r="24" spans="1:10">
      <c r="A24" s="8">
        <v>23</v>
      </c>
      <c r="B24" s="12">
        <f>ROUND(IF(AND('PSTC Calculator'!$D$7&gt;0,A24&lt;='PSTC Calculator'!$D$7),'PSTC Calculator'!$D$9/'PSTC Calculator'!$D$7,0),0)</f>
        <v>0</v>
      </c>
      <c r="C24" s="14"/>
      <c r="D24" s="14"/>
      <c r="E24" s="14"/>
      <c r="F24" s="11">
        <f t="shared" si="0"/>
        <v>0</v>
      </c>
      <c r="G24" s="11">
        <f t="shared" si="0"/>
        <v>0</v>
      </c>
      <c r="H24" s="2">
        <f t="shared" si="1"/>
        <v>0</v>
      </c>
      <c r="I24" s="2">
        <f t="shared" si="2"/>
        <v>0</v>
      </c>
      <c r="J24" s="8" t="str">
        <f>IF(AND('PSTC Calculator'!$D$7&gt;0,A24&lt;='PSTC Calculator'!$D$7),IF(AND($F24&gt;50%,$D24&gt;=5),"", "Not Eligible"),"")</f>
        <v/>
      </c>
    </row>
    <row r="25" spans="1:10">
      <c r="A25" s="8">
        <v>24</v>
      </c>
      <c r="B25" s="12">
        <f>ROUND(IF(AND('PSTC Calculator'!$D$7&gt;0,A25&lt;='PSTC Calculator'!$D$7),'PSTC Calculator'!$D$9/'PSTC Calculator'!$D$7,0),0)</f>
        <v>0</v>
      </c>
      <c r="C25" s="14"/>
      <c r="D25" s="14"/>
      <c r="E25" s="14"/>
      <c r="F25" s="11">
        <f t="shared" si="0"/>
        <v>0</v>
      </c>
      <c r="G25" s="11">
        <f t="shared" si="0"/>
        <v>0</v>
      </c>
      <c r="H25" s="2">
        <f t="shared" si="1"/>
        <v>0</v>
      </c>
      <c r="I25" s="2">
        <f t="shared" si="2"/>
        <v>0</v>
      </c>
      <c r="J25" s="8" t="str">
        <f>IF(AND('PSTC Calculator'!$D$7&gt;0,A25&lt;='PSTC Calculator'!$D$7),IF(AND($F25&gt;50%,$D25&gt;=5),"", "Not Eligible"),"")</f>
        <v/>
      </c>
    </row>
    <row r="26" spans="1:10">
      <c r="A26" s="8">
        <v>25</v>
      </c>
      <c r="B26" s="12">
        <f>ROUND(IF(AND('PSTC Calculator'!$D$7&gt;0,A26&lt;='PSTC Calculator'!$D$7),'PSTC Calculator'!$D$9/'PSTC Calculator'!$D$7,0),0)</f>
        <v>0</v>
      </c>
      <c r="C26" s="14"/>
      <c r="D26" s="14"/>
      <c r="E26" s="14"/>
      <c r="F26" s="11">
        <f t="shared" si="0"/>
        <v>0</v>
      </c>
      <c r="G26" s="11">
        <f t="shared" si="0"/>
        <v>0</v>
      </c>
      <c r="H26" s="2">
        <f t="shared" si="1"/>
        <v>0</v>
      </c>
      <c r="I26" s="2">
        <f t="shared" si="2"/>
        <v>0</v>
      </c>
      <c r="J26" s="8" t="str">
        <f>IF(AND('PSTC Calculator'!$D$7&gt;0,A26&lt;='PSTC Calculator'!$D$7),IF(AND($F26&gt;50%,$D26&gt;=5),"", "Not Eligible"),"")</f>
        <v/>
      </c>
    </row>
    <row r="27" spans="1:10">
      <c r="A27" s="8">
        <v>26</v>
      </c>
      <c r="B27" s="12">
        <f>ROUND(IF(AND('PSTC Calculator'!$D$7&gt;0,A27&lt;='PSTC Calculator'!$D$7),'PSTC Calculator'!$D$9/'PSTC Calculator'!$D$7,0),0)</f>
        <v>0</v>
      </c>
      <c r="C27" s="14"/>
      <c r="D27" s="14"/>
      <c r="E27" s="14"/>
      <c r="F27" s="11">
        <f t="shared" si="0"/>
        <v>0</v>
      </c>
      <c r="G27" s="11">
        <f t="shared" si="0"/>
        <v>0</v>
      </c>
      <c r="H27" s="2">
        <f t="shared" si="1"/>
        <v>0</v>
      </c>
      <c r="I27" s="2">
        <f t="shared" si="2"/>
        <v>0</v>
      </c>
      <c r="J27" s="8" t="str">
        <f>IF(AND('PSTC Calculator'!$D$7&gt;0,A27&lt;='PSTC Calculator'!$D$7),IF(AND($F27&gt;50%,$D27&gt;=5),"", "Not Eligible"),"")</f>
        <v/>
      </c>
    </row>
    <row r="28" spans="1:10" ht="15.75" thickBot="1">
      <c r="H28" s="13">
        <f>SUM(H2:H27)</f>
        <v>0</v>
      </c>
      <c r="I28" s="13">
        <f>SUM(I2:I27)</f>
        <v>0</v>
      </c>
    </row>
    <row r="29" spans="1:10" ht="15.75" thickTop="1"/>
  </sheetData>
  <sheetProtection algorithmName="SHA-512" hashValue="m1b36OSLEos/RGwjP9WM0z5Mg1XOxaOsxOFr1OcJ+2WQ3/KLa1CaUXux/3jVma8eynvRxUSu3TFK9NehDv3Kpw==" saltValue="bzYT9sUUfNB8gYe91oOb0A==" spinCount="100000" sheet="1" objects="1" scenarios="1" selectLockedCell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362FD47973DD46A1A966986E34C99B" ma:contentTypeVersion="19" ma:contentTypeDescription="Create a new document." ma:contentTypeScope="" ma:versionID="648cec4ed913380a95ec15b8237d3622">
  <xsd:schema xmlns:xsd="http://www.w3.org/2001/XMLSchema" xmlns:xs="http://www.w3.org/2001/XMLSchema" xmlns:p="http://schemas.microsoft.com/office/2006/metadata/properties" xmlns:ns2="50d873e2-47b0-46c1-aebe-4400ed4ef97f" xmlns:ns3="2391c48c-b0b6-42e8-8d98-32b0b89483ab" targetNamespace="http://schemas.microsoft.com/office/2006/metadata/properties" ma:root="true" ma:fieldsID="f6329dacf5801c2c78dbb8477e0863b9" ns2:_="" ns3:_="">
    <xsd:import namespace="50d873e2-47b0-46c1-aebe-4400ed4ef97f"/>
    <xsd:import namespace="2391c48c-b0b6-42e8-8d98-32b0b89483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Thumbnai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d873e2-47b0-46c1-aebe-4400ed4ef9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431c867-2a2c-4054-bbd9-f8ea205b02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humbnail" ma:index="26" nillable="true" ma:displayName="Thumbnail" ma:format="Thumbnail" ma:internalName="Thumbnail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1c48c-b0b6-42e8-8d98-32b0b89483a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27b5b44-95da-4179-84d0-2df913801fb5}" ma:internalName="TaxCatchAll" ma:showField="CatchAllData" ma:web="2391c48c-b0b6-42e8-8d98-32b0b89483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d873e2-47b0-46c1-aebe-4400ed4ef97f">
      <Terms xmlns="http://schemas.microsoft.com/office/infopath/2007/PartnerControls"/>
    </lcf76f155ced4ddcb4097134ff3c332f>
    <Thumbnail xmlns="50d873e2-47b0-46c1-aebe-4400ed4ef97f" xsi:nil="true"/>
    <TaxCatchAll xmlns="2391c48c-b0b6-42e8-8d98-32b0b89483ab" xsi:nil="true"/>
  </documentManagement>
</p:properties>
</file>

<file path=customXml/itemProps1.xml><?xml version="1.0" encoding="utf-8"?>
<ds:datastoreItem xmlns:ds="http://schemas.openxmlformats.org/officeDocument/2006/customXml" ds:itemID="{0B76F56A-6665-4E02-9294-B6B966DA76F1}"/>
</file>

<file path=customXml/itemProps2.xml><?xml version="1.0" encoding="utf-8"?>
<ds:datastoreItem xmlns:ds="http://schemas.openxmlformats.org/officeDocument/2006/customXml" ds:itemID="{0BD26317-39CD-4E8A-AF68-1B334547AD3F}"/>
</file>

<file path=customXml/itemProps3.xml><?xml version="1.0" encoding="utf-8"?>
<ds:datastoreItem xmlns:ds="http://schemas.openxmlformats.org/officeDocument/2006/customXml" ds:itemID="{0BCAF535-CD42-4F4C-BEDA-D74C735770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Joanne Chow</dc:creator>
  <cp:keywords/>
  <dc:description/>
  <cp:lastModifiedBy>Joanne Chow</cp:lastModifiedBy>
  <cp:revision/>
  <dcterms:created xsi:type="dcterms:W3CDTF">2021-10-08T16:55:55Z</dcterms:created>
  <dcterms:modified xsi:type="dcterms:W3CDTF">2025-12-19T22:20:27Z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0x0101006D362FD47973DD46A1A966986E34C99B</vt:lpwstr>
  </property>
  <property fmtid="{D5CDD505-2E9C-101B-9397-08002B2CF9AE}" pid="3" name="MediaServiceImageTags">
    <vt:lpwstr/>
  </property>
</Properties>
</file>